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763" activeTab="4"/>
  </bookViews>
  <sheets>
    <sheet name="市町村ソフト" sheetId="14" r:id="rId1"/>
    <sheet name="ハード" sheetId="4" r:id="rId2"/>
    <sheet name="団体ソフト" sheetId="15" r:id="rId3"/>
    <sheet name="福祉･介護" sheetId="10" r:id="rId4"/>
    <sheet name="（参考）交付金額1,000万円以上" sheetId="16" r:id="rId5"/>
    <sheet name="③エゾシカ" sheetId="11" state="hidden" r:id="rId6"/>
    <sheet name="総括表" sheetId="12" state="hidden" r:id="rId7"/>
    <sheet name="福祉介護総括表" sheetId="13" state="hidden" r:id="rId8"/>
    <sheet name="H27事業コード表" sheetId="5" state="hidden" r:id="rId9"/>
    <sheet name="プルダウン用" sheetId="6" state="hidden" r:id="rId10"/>
  </sheets>
  <externalReferences>
    <externalReference r:id="rId11"/>
    <externalReference r:id="rId12"/>
  </externalReferences>
  <definedNames>
    <definedName name="_xlnm._FilterDatabase" localSheetId="4" hidden="1">'（参考）交付金額1,000万円以上'!$B$5:$U$10</definedName>
    <definedName name="_xlnm._FilterDatabase" localSheetId="1" hidden="1">ハード!$B$5:$U$17</definedName>
    <definedName name="_xlnm._FilterDatabase" localSheetId="0" hidden="1">市町村ソフト!$B$2:$V$5</definedName>
    <definedName name="_xlnm._FilterDatabase" localSheetId="2" hidden="1">団体ソフト!$B$5:$U$44</definedName>
    <definedName name="_xlnm._FilterDatabase" localSheetId="3" hidden="1">福祉･介護!$B$5:$U$5</definedName>
    <definedName name="_xlnm.Print_Area" localSheetId="4">'（参考）交付金額1,000万円以上'!$A$1:$U$11</definedName>
    <definedName name="_xlnm.Print_Area" localSheetId="5">③エゾシカ!$A$1:$AF$37</definedName>
    <definedName name="_xlnm.Print_Area" localSheetId="8">H27事業コード表!$A$1:$G$329</definedName>
    <definedName name="_xlnm.Print_Area" localSheetId="1">ハード!$A$1:$U$18</definedName>
    <definedName name="_xlnm.Print_Area" localSheetId="0">市町村ソフト!$A$1:$U$22</definedName>
    <definedName name="_xlnm.Print_Area" localSheetId="6">総括表!$A$1:$E$30</definedName>
    <definedName name="_xlnm.Print_Area" localSheetId="2">団体ソフト!$A$1:$U$45</definedName>
    <definedName name="_xlnm.Print_Area" localSheetId="3">福祉･介護!$A$1:$U$25</definedName>
    <definedName name="_xlnm.Print_Titles" localSheetId="4">'（参考）交付金額1,000万円以上'!$D:$D,'（参考）交付金額1,000万円以上'!$2:$5</definedName>
    <definedName name="_xlnm.Print_Titles" localSheetId="5">③エゾシカ!$F:$F,③エゾシカ!$2:$5</definedName>
    <definedName name="_xlnm.Print_Titles" localSheetId="8">H27事業コード表!$2:$2</definedName>
    <definedName name="_xlnm.Print_Titles" localSheetId="1">ハード!$D:$D,ハード!$2:$5</definedName>
    <definedName name="_xlnm.Print_Titles" localSheetId="0">市町村ソフト!$D:$D,市町村ソフト!$2:$5</definedName>
    <definedName name="_xlnm.Print_Titles" localSheetId="2">団体ソフト!$D:$D,団体ソフト!$2:$5</definedName>
    <definedName name="_xlnm.Print_Titles" localSheetId="3">福祉･介護!$D:$D,福祉･介護!$2:$5</definedName>
    <definedName name="_xlnm.Print_Titles" localSheetId="7">福祉介護総括表!$A:$D</definedName>
    <definedName name="エゾシカ事業種別" localSheetId="6">[1]プルダウン用!$AM$4</definedName>
    <definedName name="エゾシカ事業種別" localSheetId="7">[2]プルダウン用!$AM$4</definedName>
    <definedName name="エゾシカ事業種別">プルダウン用!$AM$4</definedName>
    <definedName name="事業コード" localSheetId="6">[1]H27事業コード表!$E$3:$E$296</definedName>
    <definedName name="事業コード" localSheetId="7">[2]H27事業コード表!$E$3:$E$296</definedName>
    <definedName name="事業コード">H27事業コード表!$E$3:$E$296</definedName>
    <definedName name="事業種別" localSheetId="6">[1]プルダウン用!$AE$4:$AE$20</definedName>
    <definedName name="事業種別" localSheetId="7">[2]プルダウン用!$AE$4:$AE$20</definedName>
    <definedName name="事業種別">プルダウン用!$AE$4:$AE$20</definedName>
    <definedName name="振興局名" localSheetId="6">[1]プルダウン用!$C$4:$C$17</definedName>
    <definedName name="振興局名" localSheetId="7">[2]プルダウン用!$C$4:$C$17</definedName>
    <definedName name="振興局名">プルダウン用!$C$4:$C$17</definedName>
    <definedName name="直営請負補助" localSheetId="6">[1]プルダウン用!$AE$23:$AE$25</definedName>
    <definedName name="直営請負補助" localSheetId="7">[2]プルダウン用!$AE$23:$AE$25</definedName>
    <definedName name="直営請負補助">プルダウン用!$AE$23:$AE$25</definedName>
    <definedName name="福祉介護事業コード" localSheetId="6">[1]H27事業コード表!$E$298:$E$328</definedName>
    <definedName name="福祉介護事業コード" localSheetId="7">[2]H27事業コード表!$E$298:$E$328</definedName>
    <definedName name="福祉介護事業コード">H27事業コード表!$E$298:$E$328</definedName>
    <definedName name="福祉介護事業種別" localSheetId="6">[1]プルダウン用!$AI$4:$AI$5</definedName>
    <definedName name="福祉介護事業種別" localSheetId="7">[2]プルダウン用!$AI$4:$AI$5</definedName>
    <definedName name="福祉介護事業種別">プルダウン用!$AI$4:$AI$5</definedName>
  </definedNames>
  <calcPr calcId="152511"/>
</workbook>
</file>

<file path=xl/calcChain.xml><?xml version="1.0" encoding="utf-8"?>
<calcChain xmlns="http://schemas.openxmlformats.org/spreadsheetml/2006/main">
  <c r="R11" i="16" l="1"/>
  <c r="O11" i="16"/>
  <c r="M11" i="16"/>
  <c r="L11" i="16"/>
  <c r="K11" i="16"/>
  <c r="J10" i="16"/>
  <c r="J9" i="16"/>
  <c r="J8" i="16"/>
  <c r="J7" i="16"/>
  <c r="J6" i="16"/>
  <c r="J11" i="16" l="1"/>
  <c r="R25" i="10"/>
  <c r="L25" i="10"/>
  <c r="K25" i="10"/>
  <c r="J25" i="10"/>
  <c r="T45" i="15"/>
  <c r="Q45" i="15"/>
  <c r="S45" i="15"/>
  <c r="L45" i="15"/>
  <c r="J45" i="15"/>
  <c r="O18" i="4"/>
  <c r="M18" i="4"/>
  <c r="K18" i="4"/>
  <c r="L18" i="4"/>
  <c r="J18" i="4"/>
  <c r="R18" i="4"/>
  <c r="R22" i="14" l="1"/>
  <c r="L22" i="14"/>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J6" i="15"/>
  <c r="J21" i="14"/>
  <c r="J20" i="14"/>
  <c r="J19" i="14"/>
  <c r="J18" i="14"/>
  <c r="J17" i="14"/>
  <c r="J16" i="14"/>
  <c r="J15" i="14"/>
  <c r="J14" i="14"/>
  <c r="J13" i="14"/>
  <c r="J12" i="14"/>
  <c r="J11" i="14"/>
  <c r="J10" i="14"/>
  <c r="J9" i="14"/>
  <c r="J8" i="14"/>
  <c r="J22" i="14" s="1"/>
  <c r="J7" i="14"/>
  <c r="J6" i="14"/>
  <c r="J9" i="10" l="1"/>
  <c r="E25" i="12" l="1"/>
  <c r="D25" i="12"/>
  <c r="S3" i="13" l="1"/>
  <c r="U3" i="13"/>
  <c r="V5" i="13" s="1"/>
  <c r="W3" i="13"/>
  <c r="Y3" i="13"/>
  <c r="AA3" i="13"/>
  <c r="AC3" i="13"/>
  <c r="AD5" i="13" s="1"/>
  <c r="AE3" i="13"/>
  <c r="AG3" i="13"/>
  <c r="AI3" i="13"/>
  <c r="AK3" i="13"/>
  <c r="AL5" i="13" s="1"/>
  <c r="AM3" i="13"/>
  <c r="AO3" i="13"/>
  <c r="AQ3" i="13"/>
  <c r="AS3" i="13"/>
  <c r="AT5" i="13" s="1"/>
  <c r="AU3" i="13"/>
  <c r="AW3" i="13"/>
  <c r="AY3" i="13"/>
  <c r="S5" i="13"/>
  <c r="T5" i="13"/>
  <c r="U5" i="13"/>
  <c r="AA5" i="13"/>
  <c r="AB5" i="13"/>
  <c r="AC5" i="13"/>
  <c r="AF5" i="13"/>
  <c r="AI5" i="13"/>
  <c r="AJ5" i="13"/>
  <c r="AK5" i="13"/>
  <c r="AN5" i="13"/>
  <c r="AO5" i="13"/>
  <c r="AQ5" i="13"/>
  <c r="AR5" i="13"/>
  <c r="AS5" i="13"/>
  <c r="AV5" i="13"/>
  <c r="AY5" i="13"/>
  <c r="AZ5" i="13"/>
  <c r="S6" i="13"/>
  <c r="T6" i="13"/>
  <c r="U6" i="13"/>
  <c r="V6" i="13"/>
  <c r="W6" i="13"/>
  <c r="AA6" i="13"/>
  <c r="AB6" i="13"/>
  <c r="AC6" i="13"/>
  <c r="AD6" i="13"/>
  <c r="AE6" i="13"/>
  <c r="AI6" i="13"/>
  <c r="AJ6" i="13"/>
  <c r="AK6" i="13"/>
  <c r="AL6" i="13"/>
  <c r="AM6" i="13"/>
  <c r="AQ6" i="13"/>
  <c r="AR6" i="13"/>
  <c r="AS6" i="13"/>
  <c r="AT6" i="13"/>
  <c r="AU6" i="13"/>
  <c r="AY6" i="13"/>
  <c r="AZ6" i="13"/>
  <c r="S7" i="13"/>
  <c r="T7" i="13"/>
  <c r="U7" i="13"/>
  <c r="X7" i="13"/>
  <c r="AA7" i="13"/>
  <c r="AB7" i="13"/>
  <c r="AC7" i="13"/>
  <c r="AF7" i="13"/>
  <c r="AI7" i="13"/>
  <c r="AJ7" i="13"/>
  <c r="AK7" i="13"/>
  <c r="AN7" i="13"/>
  <c r="AO7" i="13"/>
  <c r="AQ7" i="13"/>
  <c r="AR7" i="13"/>
  <c r="AS7" i="13"/>
  <c r="AV7" i="13"/>
  <c r="AY7" i="13"/>
  <c r="AZ7" i="13"/>
  <c r="S8" i="13"/>
  <c r="T8" i="13"/>
  <c r="U8" i="13"/>
  <c r="V8" i="13"/>
  <c r="W8" i="13"/>
  <c r="AA8" i="13"/>
  <c r="AB8" i="13"/>
  <c r="AC8" i="13"/>
  <c r="AD8" i="13"/>
  <c r="AE8" i="13"/>
  <c r="AI8" i="13"/>
  <c r="AJ8" i="13"/>
  <c r="AK8" i="13"/>
  <c r="AL8" i="13"/>
  <c r="AM8" i="13"/>
  <c r="AQ8" i="13"/>
  <c r="AR8" i="13"/>
  <c r="AS8" i="13"/>
  <c r="AT8" i="13"/>
  <c r="AU8" i="13"/>
  <c r="AY8" i="13"/>
  <c r="AZ8" i="13"/>
  <c r="S9" i="13"/>
  <c r="T9" i="13"/>
  <c r="U9" i="13"/>
  <c r="X9" i="13"/>
  <c r="AA9" i="13"/>
  <c r="AB9" i="13"/>
  <c r="AC9" i="13"/>
  <c r="AF9" i="13"/>
  <c r="AI9" i="13"/>
  <c r="AJ9" i="13"/>
  <c r="AK9" i="13"/>
  <c r="AN9" i="13"/>
  <c r="AO9" i="13"/>
  <c r="AQ9" i="13"/>
  <c r="AR9" i="13"/>
  <c r="AS9" i="13"/>
  <c r="AV9" i="13"/>
  <c r="AY9" i="13"/>
  <c r="AZ9" i="13"/>
  <c r="S10" i="13"/>
  <c r="T10" i="13"/>
  <c r="U10" i="13"/>
  <c r="V10" i="13"/>
  <c r="W10" i="13"/>
  <c r="AA10" i="13"/>
  <c r="AB10" i="13"/>
  <c r="AC10" i="13"/>
  <c r="AD10" i="13"/>
  <c r="AE10" i="13"/>
  <c r="AI10" i="13"/>
  <c r="AJ10" i="13"/>
  <c r="AK10" i="13"/>
  <c r="AL10" i="13"/>
  <c r="AM10" i="13"/>
  <c r="AQ10" i="13"/>
  <c r="AR10" i="13"/>
  <c r="AS10" i="13"/>
  <c r="AT10" i="13"/>
  <c r="AU10" i="13"/>
  <c r="AY10" i="13"/>
  <c r="AZ10" i="13"/>
  <c r="S11" i="13"/>
  <c r="T11" i="13"/>
  <c r="U11" i="13"/>
  <c r="V11" i="13"/>
  <c r="X11" i="13"/>
  <c r="AA11" i="13"/>
  <c r="AB11" i="13"/>
  <c r="AC11" i="13"/>
  <c r="AD11" i="13"/>
  <c r="AF11" i="13"/>
  <c r="AI11" i="13"/>
  <c r="AJ11" i="13"/>
  <c r="AK11" i="13"/>
  <c r="AL11" i="13"/>
  <c r="AN11" i="13"/>
  <c r="AQ11" i="13"/>
  <c r="AR11" i="13"/>
  <c r="AS11" i="13"/>
  <c r="AT11" i="13"/>
  <c r="AV11" i="13"/>
  <c r="AY11" i="13"/>
  <c r="AZ11" i="13"/>
  <c r="S12" i="13"/>
  <c r="T12" i="13"/>
  <c r="U12" i="13"/>
  <c r="V12" i="13"/>
  <c r="W12" i="13"/>
  <c r="AA12" i="13"/>
  <c r="AB12" i="13"/>
  <c r="AC12" i="13"/>
  <c r="AD12" i="13"/>
  <c r="AE12" i="13"/>
  <c r="AI12" i="13"/>
  <c r="AJ12" i="13"/>
  <c r="AK12" i="13"/>
  <c r="AL12" i="13"/>
  <c r="AM12" i="13"/>
  <c r="AQ12" i="13"/>
  <c r="AR12" i="13"/>
  <c r="AS12" i="13"/>
  <c r="AT12" i="13"/>
  <c r="AU12" i="13"/>
  <c r="AY12" i="13"/>
  <c r="AZ12" i="13"/>
  <c r="S13" i="13"/>
  <c r="T13" i="13"/>
  <c r="U13" i="13"/>
  <c r="V13" i="13"/>
  <c r="X13" i="13"/>
  <c r="AA13" i="13"/>
  <c r="AB13" i="13"/>
  <c r="AC13" i="13"/>
  <c r="AD13" i="13"/>
  <c r="AF13" i="13"/>
  <c r="AI13" i="13"/>
  <c r="AJ13" i="13"/>
  <c r="AK13" i="13"/>
  <c r="AL13" i="13"/>
  <c r="AN13" i="13"/>
  <c r="AQ13" i="13"/>
  <c r="AR13" i="13"/>
  <c r="AS13" i="13"/>
  <c r="AT13" i="13"/>
  <c r="AV13" i="13"/>
  <c r="AY13" i="13"/>
  <c r="AZ13" i="13"/>
  <c r="S14" i="13"/>
  <c r="T14" i="13"/>
  <c r="U14" i="13"/>
  <c r="V14" i="13"/>
  <c r="W14" i="13"/>
  <c r="AA14" i="13"/>
  <c r="AB14" i="13"/>
  <c r="AC14" i="13"/>
  <c r="AD14" i="13"/>
  <c r="AE14" i="13"/>
  <c r="AI14" i="13"/>
  <c r="AJ14" i="13"/>
  <c r="AK14" i="13"/>
  <c r="AL14" i="13"/>
  <c r="AM14" i="13"/>
  <c r="AQ14" i="13"/>
  <c r="AR14" i="13"/>
  <c r="AS14" i="13"/>
  <c r="AT14" i="13"/>
  <c r="AU14" i="13"/>
  <c r="AY14" i="13"/>
  <c r="AZ14" i="13"/>
  <c r="S16" i="13"/>
  <c r="T16" i="13"/>
  <c r="U16" i="13"/>
  <c r="V16" i="13"/>
  <c r="W16" i="13"/>
  <c r="Z16" i="13"/>
  <c r="AA16" i="13"/>
  <c r="AB16" i="13"/>
  <c r="AC16" i="13"/>
  <c r="AD16" i="13"/>
  <c r="AE16" i="13"/>
  <c r="AI16" i="13"/>
  <c r="AJ16" i="13"/>
  <c r="AK16" i="13"/>
  <c r="AL16" i="13"/>
  <c r="AM16" i="13"/>
  <c r="AP16" i="13"/>
  <c r="AQ16" i="13"/>
  <c r="AR16" i="13"/>
  <c r="AS16" i="13"/>
  <c r="AT16" i="13"/>
  <c r="AU16" i="13"/>
  <c r="AY16" i="13"/>
  <c r="AZ16" i="13"/>
  <c r="S17" i="13"/>
  <c r="T17" i="13"/>
  <c r="U17" i="13"/>
  <c r="V17" i="13"/>
  <c r="W17" i="13"/>
  <c r="X17" i="13"/>
  <c r="Y17" i="13"/>
  <c r="AA17" i="13"/>
  <c r="AB17" i="13"/>
  <c r="AC17" i="13"/>
  <c r="AD17" i="13"/>
  <c r="AE17" i="13"/>
  <c r="AF17" i="13"/>
  <c r="AI17" i="13"/>
  <c r="AJ17" i="13"/>
  <c r="AK17" i="13"/>
  <c r="AL17" i="13"/>
  <c r="AM17" i="13"/>
  <c r="AN17" i="13"/>
  <c r="AQ17" i="13"/>
  <c r="AR17" i="13"/>
  <c r="AS17" i="13"/>
  <c r="AT17" i="13"/>
  <c r="AU17" i="13"/>
  <c r="AV17" i="13"/>
  <c r="AY17" i="13"/>
  <c r="AZ17" i="13"/>
  <c r="S18" i="13"/>
  <c r="T18" i="13"/>
  <c r="U18" i="13"/>
  <c r="V18" i="13"/>
  <c r="W18" i="13"/>
  <c r="AA18" i="13"/>
  <c r="AB18" i="13"/>
  <c r="AC18" i="13"/>
  <c r="AD18" i="13"/>
  <c r="AE18" i="13"/>
  <c r="AG18" i="13"/>
  <c r="AI18" i="13"/>
  <c r="AJ18" i="13"/>
  <c r="AK18" i="13"/>
  <c r="AL18" i="13"/>
  <c r="AM18" i="13"/>
  <c r="AP18" i="13"/>
  <c r="AQ18" i="13"/>
  <c r="AR18" i="13"/>
  <c r="AS18" i="13"/>
  <c r="AT18" i="13"/>
  <c r="AU18" i="13"/>
  <c r="AY18" i="13"/>
  <c r="AZ18" i="13"/>
  <c r="S19" i="13"/>
  <c r="T19" i="13"/>
  <c r="U19" i="13"/>
  <c r="V19" i="13"/>
  <c r="W19" i="13"/>
  <c r="X19" i="13"/>
  <c r="Y19" i="13"/>
  <c r="AA19" i="13"/>
  <c r="AB19" i="13"/>
  <c r="AC19" i="13"/>
  <c r="AD19" i="13"/>
  <c r="AE19" i="13"/>
  <c r="AF19" i="13"/>
  <c r="AI19" i="13"/>
  <c r="AJ19" i="13"/>
  <c r="AK19" i="13"/>
  <c r="AL19" i="13"/>
  <c r="AM19" i="13"/>
  <c r="AN19" i="13"/>
  <c r="AQ19" i="13"/>
  <c r="AR19" i="13"/>
  <c r="AS19" i="13"/>
  <c r="AT19" i="13"/>
  <c r="AU19" i="13"/>
  <c r="AV19" i="13"/>
  <c r="AY19" i="13"/>
  <c r="AZ19" i="13"/>
  <c r="S20" i="13"/>
  <c r="T20" i="13"/>
  <c r="U20" i="13"/>
  <c r="V20" i="13"/>
  <c r="W20" i="13"/>
  <c r="AA20" i="13"/>
  <c r="AB20" i="13"/>
  <c r="AC20" i="13"/>
  <c r="AD20" i="13"/>
  <c r="AE20" i="13"/>
  <c r="AG20" i="13"/>
  <c r="AI20" i="13"/>
  <c r="AJ20" i="13"/>
  <c r="AK20" i="13"/>
  <c r="AL20" i="13"/>
  <c r="AM20" i="13"/>
  <c r="AP20" i="13"/>
  <c r="AQ20" i="13"/>
  <c r="AR20" i="13"/>
  <c r="AS20" i="13"/>
  <c r="AT20" i="13"/>
  <c r="AU20" i="13"/>
  <c r="AY20" i="13"/>
  <c r="AZ20" i="13"/>
  <c r="S21" i="13"/>
  <c r="T21" i="13"/>
  <c r="U21" i="13"/>
  <c r="V21" i="13"/>
  <c r="W21" i="13"/>
  <c r="X21" i="13"/>
  <c r="Y21" i="13"/>
  <c r="AA21" i="13"/>
  <c r="AB21" i="13"/>
  <c r="AC21" i="13"/>
  <c r="AD21" i="13"/>
  <c r="AE21" i="13"/>
  <c r="AF21" i="13"/>
  <c r="AI21" i="13"/>
  <c r="AJ21" i="13"/>
  <c r="AK21" i="13"/>
  <c r="AL21" i="13"/>
  <c r="AM21" i="13"/>
  <c r="AN21" i="13"/>
  <c r="AO21" i="13"/>
  <c r="AQ21" i="13"/>
  <c r="AR21" i="13"/>
  <c r="AS21" i="13"/>
  <c r="AT21" i="13"/>
  <c r="AU21" i="13"/>
  <c r="AV21" i="13"/>
  <c r="AY21" i="13"/>
  <c r="AZ21" i="13"/>
  <c r="S22" i="13"/>
  <c r="T22" i="13"/>
  <c r="U22" i="13"/>
  <c r="V22" i="13"/>
  <c r="W22" i="13"/>
  <c r="Z22" i="13"/>
  <c r="AA22" i="13"/>
  <c r="AB22" i="13"/>
  <c r="AC22" i="13"/>
  <c r="AD22" i="13"/>
  <c r="AE22" i="13"/>
  <c r="AF22" i="13"/>
  <c r="AH22" i="13"/>
  <c r="AI22" i="13"/>
  <c r="AJ22" i="13"/>
  <c r="AK22" i="13"/>
  <c r="AL22" i="13"/>
  <c r="AM22" i="13"/>
  <c r="AN22" i="13"/>
  <c r="AP22" i="13"/>
  <c r="AQ22" i="13"/>
  <c r="AR22" i="13"/>
  <c r="AS22" i="13"/>
  <c r="AT22" i="13"/>
  <c r="AU22" i="13"/>
  <c r="AV22" i="13"/>
  <c r="AX22" i="13"/>
  <c r="AY22" i="13"/>
  <c r="AZ22" i="13"/>
  <c r="S23" i="13"/>
  <c r="T23" i="13"/>
  <c r="U23" i="13"/>
  <c r="V23" i="13"/>
  <c r="W23" i="13"/>
  <c r="X23" i="13"/>
  <c r="Z23" i="13"/>
  <c r="AA23" i="13"/>
  <c r="AB23" i="13"/>
  <c r="AC23" i="13"/>
  <c r="AD23" i="13"/>
  <c r="AE23" i="13"/>
  <c r="AF23" i="13"/>
  <c r="AH23" i="13"/>
  <c r="AI23" i="13"/>
  <c r="AJ23" i="13"/>
  <c r="AK23" i="13"/>
  <c r="AL23" i="13"/>
  <c r="AM23" i="13"/>
  <c r="AN23" i="13"/>
  <c r="AP23" i="13"/>
  <c r="AQ23" i="13"/>
  <c r="AR23" i="13"/>
  <c r="AS23" i="13"/>
  <c r="AT23" i="13"/>
  <c r="AU23" i="13"/>
  <c r="AV23" i="13"/>
  <c r="AX23" i="13"/>
  <c r="AY23" i="13"/>
  <c r="AZ23" i="13"/>
  <c r="S24" i="13"/>
  <c r="T24" i="13"/>
  <c r="U24" i="13"/>
  <c r="V24" i="13"/>
  <c r="W24" i="13"/>
  <c r="X24" i="13"/>
  <c r="Z24" i="13"/>
  <c r="AA24" i="13"/>
  <c r="AB24" i="13"/>
  <c r="AC24" i="13"/>
  <c r="AD24" i="13"/>
  <c r="AE24" i="13"/>
  <c r="AF24" i="13"/>
  <c r="AH24" i="13"/>
  <c r="AI24" i="13"/>
  <c r="AJ24" i="13"/>
  <c r="AK24" i="13"/>
  <c r="AL24" i="13"/>
  <c r="AM24" i="13"/>
  <c r="AN24" i="13"/>
  <c r="AP24" i="13"/>
  <c r="AQ24" i="13"/>
  <c r="AR24" i="13"/>
  <c r="AS24" i="13"/>
  <c r="AT24" i="13"/>
  <c r="AU24" i="13"/>
  <c r="AV24" i="13"/>
  <c r="AX24" i="13"/>
  <c r="AY24" i="13"/>
  <c r="AZ24" i="13"/>
  <c r="S25" i="13"/>
  <c r="T25" i="13"/>
  <c r="U25" i="13"/>
  <c r="V25" i="13"/>
  <c r="W25" i="13"/>
  <c r="X25" i="13"/>
  <c r="Z25" i="13"/>
  <c r="AA25" i="13"/>
  <c r="AB25" i="13"/>
  <c r="AC25" i="13"/>
  <c r="AD25" i="13"/>
  <c r="AE25" i="13"/>
  <c r="AF25" i="13"/>
  <c r="AH25" i="13"/>
  <c r="AI25" i="13"/>
  <c r="AJ25" i="13"/>
  <c r="AK25" i="13"/>
  <c r="AL25" i="13"/>
  <c r="AM25" i="13"/>
  <c r="AN25" i="13"/>
  <c r="AP25" i="13"/>
  <c r="AQ25" i="13"/>
  <c r="AR25" i="13"/>
  <c r="AS25" i="13"/>
  <c r="AT25" i="13"/>
  <c r="AU25" i="13"/>
  <c r="AV25" i="13"/>
  <c r="AX25" i="13"/>
  <c r="AY25" i="13"/>
  <c r="AZ25" i="13"/>
  <c r="S26" i="13"/>
  <c r="T26" i="13"/>
  <c r="U26" i="13"/>
  <c r="V26" i="13"/>
  <c r="W26" i="13"/>
  <c r="X26" i="13"/>
  <c r="Z26" i="13"/>
  <c r="AA26" i="13"/>
  <c r="AB26" i="13"/>
  <c r="AC26" i="13"/>
  <c r="AD26" i="13"/>
  <c r="AE26" i="13"/>
  <c r="AF26" i="13"/>
  <c r="AH26" i="13"/>
  <c r="AI26" i="13"/>
  <c r="AJ26" i="13"/>
  <c r="AK26" i="13"/>
  <c r="AL26" i="13"/>
  <c r="AM26" i="13"/>
  <c r="AN26" i="13"/>
  <c r="AP26" i="13"/>
  <c r="AQ26" i="13"/>
  <c r="AR26" i="13"/>
  <c r="AS26" i="13"/>
  <c r="AT26" i="13"/>
  <c r="AU26" i="13"/>
  <c r="AV26" i="13"/>
  <c r="AX26" i="13"/>
  <c r="AY26" i="13"/>
  <c r="AZ26" i="13"/>
  <c r="S27" i="13"/>
  <c r="T27" i="13"/>
  <c r="U27" i="13"/>
  <c r="V27" i="13"/>
  <c r="W27" i="13"/>
  <c r="X27" i="13"/>
  <c r="Z27" i="13"/>
  <c r="AA27" i="13"/>
  <c r="AB27" i="13"/>
  <c r="AC27" i="13"/>
  <c r="AD27" i="13"/>
  <c r="AE27" i="13"/>
  <c r="AF27" i="13"/>
  <c r="AH27" i="13"/>
  <c r="AI27" i="13"/>
  <c r="AJ27" i="13"/>
  <c r="AK27" i="13"/>
  <c r="AL27" i="13"/>
  <c r="AM27" i="13"/>
  <c r="AN27" i="13"/>
  <c r="AP27" i="13"/>
  <c r="AQ27" i="13"/>
  <c r="AR27" i="13"/>
  <c r="AS27" i="13"/>
  <c r="AT27" i="13"/>
  <c r="AU27" i="13"/>
  <c r="AV27" i="13"/>
  <c r="AX27" i="13"/>
  <c r="AY27" i="13"/>
  <c r="AZ27" i="13"/>
  <c r="S28" i="13"/>
  <c r="T28" i="13"/>
  <c r="U28" i="13"/>
  <c r="V28" i="13"/>
  <c r="W28" i="13"/>
  <c r="X28" i="13"/>
  <c r="Z28" i="13"/>
  <c r="AA28" i="13"/>
  <c r="AB28" i="13"/>
  <c r="AC28" i="13"/>
  <c r="AD28" i="13"/>
  <c r="AE28" i="13"/>
  <c r="AF28" i="13"/>
  <c r="AH28" i="13"/>
  <c r="AI28" i="13"/>
  <c r="AJ28" i="13"/>
  <c r="AK28" i="13"/>
  <c r="AL28" i="13"/>
  <c r="AM28" i="13"/>
  <c r="AN28" i="13"/>
  <c r="AP28" i="13"/>
  <c r="AQ28" i="13"/>
  <c r="AR28" i="13"/>
  <c r="AS28" i="13"/>
  <c r="AT28" i="13"/>
  <c r="AU28" i="13"/>
  <c r="AV28" i="13"/>
  <c r="AX28" i="13"/>
  <c r="AY28" i="13"/>
  <c r="AZ28" i="13"/>
  <c r="S29" i="13"/>
  <c r="T29" i="13"/>
  <c r="U29" i="13"/>
  <c r="V29" i="13"/>
  <c r="W29" i="13"/>
  <c r="X29" i="13"/>
  <c r="Z29" i="13"/>
  <c r="AA29" i="13"/>
  <c r="AB29" i="13"/>
  <c r="AC29" i="13"/>
  <c r="AD29" i="13"/>
  <c r="AE29" i="13"/>
  <c r="AF29" i="13"/>
  <c r="AH29" i="13"/>
  <c r="AI29" i="13"/>
  <c r="AJ29" i="13"/>
  <c r="AK29" i="13"/>
  <c r="AL29" i="13"/>
  <c r="AM29" i="13"/>
  <c r="AN29" i="13"/>
  <c r="AP29" i="13"/>
  <c r="AQ29" i="13"/>
  <c r="AR29" i="13"/>
  <c r="AS29" i="13"/>
  <c r="AT29" i="13"/>
  <c r="AU29" i="13"/>
  <c r="AV29" i="13"/>
  <c r="AX29" i="13"/>
  <c r="AY29" i="13"/>
  <c r="AZ29" i="13"/>
  <c r="S30" i="13"/>
  <c r="T30" i="13"/>
  <c r="U30" i="13"/>
  <c r="V30" i="13"/>
  <c r="W30" i="13"/>
  <c r="X30" i="13"/>
  <c r="Z30" i="13"/>
  <c r="AA30" i="13"/>
  <c r="AB30" i="13"/>
  <c r="AC30" i="13"/>
  <c r="AD30" i="13"/>
  <c r="AE30" i="13"/>
  <c r="AF30" i="13"/>
  <c r="AH30" i="13"/>
  <c r="AI30" i="13"/>
  <c r="AJ30" i="13"/>
  <c r="AK30" i="13"/>
  <c r="AL30" i="13"/>
  <c r="AM30" i="13"/>
  <c r="AN30" i="13"/>
  <c r="AP30" i="13"/>
  <c r="AQ30" i="13"/>
  <c r="AR30" i="13"/>
  <c r="AS30" i="13"/>
  <c r="AT30" i="13"/>
  <c r="AU30" i="13"/>
  <c r="AV30" i="13"/>
  <c r="AW30" i="13"/>
  <c r="AX30" i="13"/>
  <c r="AY30" i="13"/>
  <c r="AZ30" i="13"/>
  <c r="S31" i="13"/>
  <c r="T31" i="13"/>
  <c r="U31" i="13"/>
  <c r="V31" i="13"/>
  <c r="W31" i="13"/>
  <c r="X31" i="13"/>
  <c r="Z31" i="13"/>
  <c r="AA31" i="13"/>
  <c r="AB31" i="13"/>
  <c r="AC31" i="13"/>
  <c r="AD31" i="13"/>
  <c r="AE31" i="13"/>
  <c r="AF31" i="13"/>
  <c r="AH31" i="13"/>
  <c r="AI31" i="13"/>
  <c r="AJ31" i="13"/>
  <c r="AK31" i="13"/>
  <c r="AL31" i="13"/>
  <c r="AM31" i="13"/>
  <c r="AN31" i="13"/>
  <c r="AP31" i="13"/>
  <c r="AQ31" i="13"/>
  <c r="AR31" i="13"/>
  <c r="AS31" i="13"/>
  <c r="AT31" i="13"/>
  <c r="AU31" i="13"/>
  <c r="AV31" i="13"/>
  <c r="AX31" i="13"/>
  <c r="AY31" i="13"/>
  <c r="AZ31" i="13"/>
  <c r="S32" i="13"/>
  <c r="T32" i="13"/>
  <c r="U32" i="13"/>
  <c r="V32" i="13"/>
  <c r="W32" i="13"/>
  <c r="X32" i="13"/>
  <c r="Y32" i="13"/>
  <c r="Z32" i="13"/>
  <c r="AA32" i="13"/>
  <c r="AB32" i="13"/>
  <c r="AC32" i="13"/>
  <c r="AD32" i="13"/>
  <c r="AE32" i="13"/>
  <c r="AF32" i="13"/>
  <c r="AG32" i="13"/>
  <c r="AH32" i="13"/>
  <c r="AI32" i="13"/>
  <c r="AJ32" i="13"/>
  <c r="AK32" i="13"/>
  <c r="AL32" i="13"/>
  <c r="AM32" i="13"/>
  <c r="AN32" i="13"/>
  <c r="AO32" i="13"/>
  <c r="AP32" i="13"/>
  <c r="AQ32" i="13"/>
  <c r="AR32" i="13"/>
  <c r="AS32" i="13"/>
  <c r="AT32" i="13"/>
  <c r="AU32" i="13"/>
  <c r="AV32" i="13"/>
  <c r="AW32" i="13"/>
  <c r="AX32" i="13"/>
  <c r="AY32" i="13"/>
  <c r="AZ32" i="13"/>
  <c r="S34" i="13"/>
  <c r="T34" i="13"/>
  <c r="U34" i="13"/>
  <c r="V34" i="13"/>
  <c r="W34" i="13"/>
  <c r="X34" i="13"/>
  <c r="Y34" i="13"/>
  <c r="Z34" i="13"/>
  <c r="AA34" i="13"/>
  <c r="AB34" i="13"/>
  <c r="AC34" i="13"/>
  <c r="AD34" i="13"/>
  <c r="AE34" i="13"/>
  <c r="AF34" i="13"/>
  <c r="AG34" i="13"/>
  <c r="AH34" i="13"/>
  <c r="AI34" i="13"/>
  <c r="AJ34" i="13"/>
  <c r="AK34" i="13"/>
  <c r="AL34" i="13"/>
  <c r="AM34" i="13"/>
  <c r="AN34" i="13"/>
  <c r="AO34" i="13"/>
  <c r="AP34" i="13"/>
  <c r="AQ34" i="13"/>
  <c r="AR34" i="13"/>
  <c r="AS34" i="13"/>
  <c r="AT34" i="13"/>
  <c r="AU34" i="13"/>
  <c r="AV34" i="13"/>
  <c r="AW34" i="13"/>
  <c r="AX34" i="13"/>
  <c r="AY34" i="13"/>
  <c r="AZ34" i="13"/>
  <c r="S35" i="13"/>
  <c r="T35" i="13"/>
  <c r="U35" i="13"/>
  <c r="V35" i="13"/>
  <c r="W35" i="13"/>
  <c r="X35" i="13"/>
  <c r="Z35" i="13"/>
  <c r="Z37" i="13" s="1"/>
  <c r="AA35" i="13"/>
  <c r="AB35" i="13"/>
  <c r="AC35" i="13"/>
  <c r="AD35" i="13"/>
  <c r="AE35" i="13"/>
  <c r="AF35" i="13"/>
  <c r="AH35" i="13"/>
  <c r="AI35" i="13"/>
  <c r="AJ35" i="13"/>
  <c r="AK35" i="13"/>
  <c r="AL35" i="13"/>
  <c r="AM35" i="13"/>
  <c r="AN35" i="13"/>
  <c r="AP35" i="13"/>
  <c r="AQ35" i="13"/>
  <c r="AR35" i="13"/>
  <c r="AS35" i="13"/>
  <c r="AT35" i="13"/>
  <c r="AU35" i="13"/>
  <c r="AV35" i="13"/>
  <c r="AX35" i="13"/>
  <c r="AY35" i="13"/>
  <c r="AZ35" i="13"/>
  <c r="S36" i="13"/>
  <c r="T36" i="13"/>
  <c r="U36" i="13"/>
  <c r="V36" i="13"/>
  <c r="W36" i="13"/>
  <c r="X36" i="13"/>
  <c r="Y36" i="13"/>
  <c r="Z36" i="13"/>
  <c r="AA36" i="13"/>
  <c r="AB36" i="13"/>
  <c r="AC36" i="13"/>
  <c r="AD36" i="13"/>
  <c r="AE36" i="13"/>
  <c r="AF36" i="13"/>
  <c r="AG36" i="13"/>
  <c r="AH36" i="13"/>
  <c r="AI36" i="13"/>
  <c r="AJ36" i="13"/>
  <c r="AK36" i="13"/>
  <c r="AL36" i="13"/>
  <c r="AM36" i="13"/>
  <c r="AN36" i="13"/>
  <c r="AO36" i="13"/>
  <c r="AP36" i="13"/>
  <c r="AQ36" i="13"/>
  <c r="AR36" i="13"/>
  <c r="AS36" i="13"/>
  <c r="AT36" i="13"/>
  <c r="AU36" i="13"/>
  <c r="AV36" i="13"/>
  <c r="AW36" i="13"/>
  <c r="AX36" i="13"/>
  <c r="AY36" i="13"/>
  <c r="AZ36" i="13"/>
  <c r="S38" i="13"/>
  <c r="T38" i="13"/>
  <c r="U38" i="13"/>
  <c r="V38" i="13"/>
  <c r="W38" i="13"/>
  <c r="X38" i="13"/>
  <c r="Y38" i="13"/>
  <c r="Z38" i="13"/>
  <c r="AA38" i="13"/>
  <c r="AB38" i="13"/>
  <c r="AC38" i="13"/>
  <c r="AD38" i="13"/>
  <c r="AE38" i="13"/>
  <c r="AF38" i="13"/>
  <c r="AG38" i="13"/>
  <c r="AH38" i="13"/>
  <c r="AI38" i="13"/>
  <c r="AJ38" i="13"/>
  <c r="AK38" i="13"/>
  <c r="AL38" i="13"/>
  <c r="AM38" i="13"/>
  <c r="AN38" i="13"/>
  <c r="AO38" i="13"/>
  <c r="AP38" i="13"/>
  <c r="AQ38" i="13"/>
  <c r="AR38" i="13"/>
  <c r="AS38" i="13"/>
  <c r="AT38" i="13"/>
  <c r="AU38" i="13"/>
  <c r="AV38" i="13"/>
  <c r="AW38" i="13"/>
  <c r="AX38" i="13"/>
  <c r="AY38" i="13"/>
  <c r="AZ38" i="13"/>
  <c r="AI37" i="13" l="1"/>
  <c r="AZ15" i="13"/>
  <c r="AJ33" i="13"/>
  <c r="AU33" i="13"/>
  <c r="W37" i="13"/>
  <c r="AA33" i="13"/>
  <c r="AR37" i="13"/>
  <c r="AE37" i="13"/>
  <c r="AA37" i="13"/>
  <c r="X37" i="13"/>
  <c r="AN37" i="13"/>
  <c r="AZ37" i="13"/>
  <c r="AJ37" i="13"/>
  <c r="AB37" i="13"/>
  <c r="T37" i="13"/>
  <c r="T33" i="13"/>
  <c r="AR33" i="13"/>
  <c r="W33" i="13"/>
  <c r="AZ33" i="13"/>
  <c r="AM33" i="13"/>
  <c r="AB33" i="13"/>
  <c r="AY37" i="13"/>
  <c r="S37" i="13"/>
  <c r="AY33" i="13"/>
  <c r="AR15" i="13"/>
  <c r="AK15" i="13"/>
  <c r="T15" i="13"/>
  <c r="AT37" i="13"/>
  <c r="AP37" i="13"/>
  <c r="AJ15" i="13"/>
  <c r="AI33" i="13"/>
  <c r="S33" i="13"/>
  <c r="AQ33" i="13"/>
  <c r="AU37" i="13"/>
  <c r="AM37" i="13"/>
  <c r="AE33" i="13"/>
  <c r="AC33" i="13"/>
  <c r="V33" i="13"/>
  <c r="AL33" i="13"/>
  <c r="U15" i="13"/>
  <c r="AC15" i="13"/>
  <c r="AV37" i="13"/>
  <c r="AF37" i="13"/>
  <c r="AB15" i="13"/>
  <c r="AX37" i="13"/>
  <c r="AD37" i="13"/>
  <c r="AQ37" i="13"/>
  <c r="AH37" i="13"/>
  <c r="AL37" i="13"/>
  <c r="V37" i="13"/>
  <c r="AT33" i="13"/>
  <c r="AD33" i="13"/>
  <c r="AS15" i="13"/>
  <c r="U33" i="13"/>
  <c r="AS37" i="13"/>
  <c r="AK37" i="13"/>
  <c r="AC37" i="13"/>
  <c r="U37" i="13"/>
  <c r="AS33" i="13"/>
  <c r="AK33" i="13"/>
  <c r="S15" i="13"/>
  <c r="AY15" i="13"/>
  <c r="AI15" i="13"/>
  <c r="AX5" i="13"/>
  <c r="AX7" i="13"/>
  <c r="AX9" i="13"/>
  <c r="AX11" i="13"/>
  <c r="AX13" i="13"/>
  <c r="AX17" i="13"/>
  <c r="AX19" i="13"/>
  <c r="AX21" i="13"/>
  <c r="AW6" i="13"/>
  <c r="AW8" i="13"/>
  <c r="AW10" i="13"/>
  <c r="AW12" i="13"/>
  <c r="AW14" i="13"/>
  <c r="AP5" i="13"/>
  <c r="AP7" i="13"/>
  <c r="AP9" i="13"/>
  <c r="AP11" i="13"/>
  <c r="AP13" i="13"/>
  <c r="AP17" i="13"/>
  <c r="AP19" i="13"/>
  <c r="AP21" i="13"/>
  <c r="AO6" i="13"/>
  <c r="AO8" i="13"/>
  <c r="AO10" i="13"/>
  <c r="AO12" i="13"/>
  <c r="AO14" i="13"/>
  <c r="AO16" i="13"/>
  <c r="AH5" i="13"/>
  <c r="AH7" i="13"/>
  <c r="AH9" i="13"/>
  <c r="AH11" i="13"/>
  <c r="AH13" i="13"/>
  <c r="AH17" i="13"/>
  <c r="AH19" i="13"/>
  <c r="AH21" i="13"/>
  <c r="AG6" i="13"/>
  <c r="AG8" i="13"/>
  <c r="AG10" i="13"/>
  <c r="AG12" i="13"/>
  <c r="AG14" i="13"/>
  <c r="AG16" i="13"/>
  <c r="Z5" i="13"/>
  <c r="Z7" i="13"/>
  <c r="Z9" i="13"/>
  <c r="Z11" i="13"/>
  <c r="Z13" i="13"/>
  <c r="Z17" i="13"/>
  <c r="Z19" i="13"/>
  <c r="Z21" i="13"/>
  <c r="Y6" i="13"/>
  <c r="Y8" i="13"/>
  <c r="Y10" i="13"/>
  <c r="Y12" i="13"/>
  <c r="Y14" i="13"/>
  <c r="Y16" i="13"/>
  <c r="AW35" i="13"/>
  <c r="AW37" i="13" s="1"/>
  <c r="AO35" i="13"/>
  <c r="AO37" i="13" s="1"/>
  <c r="AG35" i="13"/>
  <c r="AG37" i="13" s="1"/>
  <c r="Y35" i="13"/>
  <c r="Y37" i="13" s="1"/>
  <c r="AW31" i="13"/>
  <c r="AO31" i="13"/>
  <c r="AG31" i="13"/>
  <c r="Y31" i="13"/>
  <c r="AW29" i="13"/>
  <c r="AO29" i="13"/>
  <c r="AG29" i="13"/>
  <c r="Y29" i="13"/>
  <c r="AW27" i="13"/>
  <c r="AO27" i="13"/>
  <c r="AG27" i="13"/>
  <c r="Y27" i="13"/>
  <c r="AW25" i="13"/>
  <c r="AO25" i="13"/>
  <c r="AG25" i="13"/>
  <c r="Y25" i="13"/>
  <c r="AW23" i="13"/>
  <c r="AO23" i="13"/>
  <c r="AG23" i="13"/>
  <c r="Y23" i="13"/>
  <c r="AG21" i="13"/>
  <c r="AX20" i="13"/>
  <c r="AO20" i="13"/>
  <c r="AG19" i="13"/>
  <c r="AX18" i="13"/>
  <c r="AO18" i="13"/>
  <c r="AG17" i="13"/>
  <c r="AX16" i="13"/>
  <c r="AX14" i="13"/>
  <c r="AH14" i="13"/>
  <c r="AO13" i="13"/>
  <c r="Y13" i="13"/>
  <c r="AX12" i="13"/>
  <c r="AH12" i="13"/>
  <c r="AO11" i="13"/>
  <c r="Y11" i="13"/>
  <c r="AX10" i="13"/>
  <c r="AH10" i="13"/>
  <c r="AG9" i="13"/>
  <c r="AX8" i="13"/>
  <c r="AH8" i="13"/>
  <c r="AG7" i="13"/>
  <c r="AX6" i="13"/>
  <c r="AH6" i="13"/>
  <c r="AG5" i="13"/>
  <c r="AV6" i="13"/>
  <c r="AV8" i="13"/>
  <c r="AV10" i="13"/>
  <c r="AV12" i="13"/>
  <c r="AV14" i="13"/>
  <c r="AV16" i="13"/>
  <c r="AV18" i="13"/>
  <c r="AV20" i="13"/>
  <c r="AU5" i="13"/>
  <c r="AU7" i="13"/>
  <c r="AU9" i="13"/>
  <c r="AU11" i="13"/>
  <c r="AU13" i="13"/>
  <c r="AN6" i="13"/>
  <c r="AN8" i="13"/>
  <c r="AN10" i="13"/>
  <c r="AN12" i="13"/>
  <c r="AN14" i="13"/>
  <c r="AN16" i="13"/>
  <c r="AN18" i="13"/>
  <c r="AN20" i="13"/>
  <c r="AM5" i="13"/>
  <c r="AM7" i="13"/>
  <c r="AM9" i="13"/>
  <c r="AM11" i="13"/>
  <c r="AM13" i="13"/>
  <c r="AF6" i="13"/>
  <c r="AF8" i="13"/>
  <c r="AF10" i="13"/>
  <c r="AF12" i="13"/>
  <c r="AF14" i="13"/>
  <c r="AF16" i="13"/>
  <c r="AF18" i="13"/>
  <c r="AF20" i="13"/>
  <c r="AE5" i="13"/>
  <c r="AE7" i="13"/>
  <c r="AE9" i="13"/>
  <c r="AE11" i="13"/>
  <c r="AE13" i="13"/>
  <c r="X6" i="13"/>
  <c r="X8" i="13"/>
  <c r="X10" i="13"/>
  <c r="X12" i="13"/>
  <c r="X14" i="13"/>
  <c r="X16" i="13"/>
  <c r="X18" i="13"/>
  <c r="X20" i="13"/>
  <c r="X22" i="13"/>
  <c r="W5" i="13"/>
  <c r="W7" i="13"/>
  <c r="W9" i="13"/>
  <c r="W11" i="13"/>
  <c r="W13" i="13"/>
  <c r="AW20" i="13"/>
  <c r="Z20" i="13"/>
  <c r="AO19" i="13"/>
  <c r="AW18" i="13"/>
  <c r="Z18" i="13"/>
  <c r="AO17" i="13"/>
  <c r="AW16" i="13"/>
  <c r="AH16" i="13"/>
  <c r="Y9" i="13"/>
  <c r="Y7" i="13"/>
  <c r="AQ15" i="13"/>
  <c r="AA15" i="13"/>
  <c r="Y5" i="13"/>
  <c r="AO30" i="13"/>
  <c r="AG30" i="13"/>
  <c r="Y30" i="13"/>
  <c r="AW28" i="13"/>
  <c r="AO28" i="13"/>
  <c r="AG28" i="13"/>
  <c r="Y28" i="13"/>
  <c r="AW26" i="13"/>
  <c r="AO26" i="13"/>
  <c r="AG26" i="13"/>
  <c r="Y26" i="13"/>
  <c r="AW24" i="13"/>
  <c r="AO24" i="13"/>
  <c r="AG24" i="13"/>
  <c r="Y24" i="13"/>
  <c r="AW22" i="13"/>
  <c r="AO22" i="13"/>
  <c r="AG22" i="13"/>
  <c r="Y22" i="13"/>
  <c r="AW21" i="13"/>
  <c r="AH20" i="13"/>
  <c r="Y20" i="13"/>
  <c r="AW19" i="13"/>
  <c r="AH18" i="13"/>
  <c r="Y18" i="13"/>
  <c r="AW17" i="13"/>
  <c r="AP14" i="13"/>
  <c r="Z14" i="13"/>
  <c r="AW13" i="13"/>
  <c r="AG13" i="13"/>
  <c r="AP12" i="13"/>
  <c r="Z12" i="13"/>
  <c r="AW11" i="13"/>
  <c r="AG11" i="13"/>
  <c r="AP10" i="13"/>
  <c r="Z10" i="13"/>
  <c r="AW9" i="13"/>
  <c r="AP8" i="13"/>
  <c r="Z8" i="13"/>
  <c r="AW7" i="13"/>
  <c r="AP6" i="13"/>
  <c r="Z6" i="13"/>
  <c r="AW5" i="13"/>
  <c r="X5" i="13"/>
  <c r="AT9" i="13"/>
  <c r="AL9" i="13"/>
  <c r="AD9" i="13"/>
  <c r="V9" i="13"/>
  <c r="AT7" i="13"/>
  <c r="AT15" i="13" s="1"/>
  <c r="AL7" i="13"/>
  <c r="AL15" i="13" s="1"/>
  <c r="AD7" i="13"/>
  <c r="V7" i="13"/>
  <c r="V15" i="13" s="1"/>
  <c r="V39" i="13" s="1"/>
  <c r="AL39" i="13" l="1"/>
  <c r="AT39" i="13"/>
  <c r="AA39" i="13"/>
  <c r="T39" i="13"/>
  <c r="AZ39" i="13"/>
  <c r="AI39" i="13"/>
  <c r="AR39" i="13"/>
  <c r="S39" i="13"/>
  <c r="AW15" i="13"/>
  <c r="AJ39" i="13"/>
  <c r="AC39" i="13"/>
  <c r="AD15" i="13"/>
  <c r="AD39" i="13" s="1"/>
  <c r="AQ39" i="13"/>
  <c r="AS39" i="13"/>
  <c r="AB39" i="13"/>
  <c r="AY39" i="13"/>
  <c r="AH33" i="13"/>
  <c r="W15" i="13"/>
  <c r="W39" i="13" s="1"/>
  <c r="X33" i="13"/>
  <c r="AG33" i="13"/>
  <c r="AO15" i="13"/>
  <c r="U39" i="13"/>
  <c r="AK39" i="13"/>
  <c r="AF33" i="13"/>
  <c r="AG15" i="13"/>
  <c r="AH15" i="13"/>
  <c r="AW33" i="13"/>
  <c r="AN33" i="13"/>
  <c r="AX33" i="13"/>
  <c r="Y33" i="13"/>
  <c r="Z33" i="13"/>
  <c r="AO33" i="13"/>
  <c r="AP33" i="13"/>
  <c r="AU15" i="13"/>
  <c r="AU39" i="13" s="1"/>
  <c r="AV15" i="13"/>
  <c r="AX15" i="13"/>
  <c r="AE15" i="13"/>
  <c r="AE39" i="13" s="1"/>
  <c r="AF15" i="13"/>
  <c r="X15" i="13"/>
  <c r="X39" i="13" s="1"/>
  <c r="Y15" i="13"/>
  <c r="AM15" i="13"/>
  <c r="AM39" i="13" s="1"/>
  <c r="AN15" i="13"/>
  <c r="AV33" i="13"/>
  <c r="Z15" i="13"/>
  <c r="AP15" i="13"/>
  <c r="AP39" i="13" s="1"/>
  <c r="AW39" i="13" l="1"/>
  <c r="Z39" i="13"/>
  <c r="Y39" i="13"/>
  <c r="AO39" i="13"/>
  <c r="AH39" i="13"/>
  <c r="AN39" i="13"/>
  <c r="AF39" i="13"/>
  <c r="AG39" i="13"/>
  <c r="AX39" i="13"/>
  <c r="AV39" i="13"/>
  <c r="J17" i="4" l="1"/>
  <c r="J16" i="4"/>
  <c r="J15" i="4"/>
  <c r="J14" i="4"/>
  <c r="J13" i="4"/>
  <c r="J12" i="4"/>
  <c r="J11" i="4"/>
  <c r="J10" i="4"/>
  <c r="J9" i="4"/>
  <c r="J8" i="4"/>
  <c r="J7" i="4"/>
  <c r="J6" i="4"/>
  <c r="L36" i="11" l="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L37" i="11"/>
  <c r="L8" i="11"/>
  <c r="L7" i="11"/>
  <c r="L6" i="11"/>
  <c r="L9" i="11"/>
  <c r="J24" i="10"/>
  <c r="J23" i="10"/>
  <c r="J22" i="10"/>
  <c r="J21" i="10"/>
  <c r="J20" i="10"/>
  <c r="J19" i="10"/>
  <c r="J18" i="10"/>
  <c r="J17" i="10"/>
  <c r="J16" i="10"/>
  <c r="J15" i="10"/>
  <c r="J14" i="10"/>
  <c r="J13" i="10"/>
  <c r="J12" i="10"/>
  <c r="J11" i="10"/>
  <c r="J10" i="10"/>
  <c r="J8" i="10"/>
  <c r="J7" i="10"/>
  <c r="J6" i="10"/>
  <c r="G25" i="12" l="1"/>
  <c r="D4" i="12"/>
  <c r="Q3" i="13" l="1"/>
  <c r="O3" i="13"/>
  <c r="P21" i="13" s="1"/>
  <c r="M3" i="13"/>
  <c r="K3" i="13"/>
  <c r="I3" i="13"/>
  <c r="I38" i="13" s="1"/>
  <c r="G3" i="13"/>
  <c r="H36" i="13" s="1"/>
  <c r="E3" i="13"/>
  <c r="Q38" i="13" l="1"/>
  <c r="Q35" i="13"/>
  <c r="R32" i="13"/>
  <c r="R30" i="13"/>
  <c r="R28" i="13"/>
  <c r="R26" i="13"/>
  <c r="R24" i="13"/>
  <c r="R22" i="13"/>
  <c r="R20" i="13"/>
  <c r="R18" i="13"/>
  <c r="R16" i="13"/>
  <c r="R13" i="13"/>
  <c r="R11" i="13"/>
  <c r="R9" i="13"/>
  <c r="R7" i="13"/>
  <c r="R36" i="13"/>
  <c r="R34" i="13"/>
  <c r="Q32" i="13"/>
  <c r="Q30" i="13"/>
  <c r="Q28" i="13"/>
  <c r="Q26" i="13"/>
  <c r="Q24" i="13"/>
  <c r="Q22" i="13"/>
  <c r="Q20" i="13"/>
  <c r="Q18" i="13"/>
  <c r="Q16" i="13"/>
  <c r="Q13" i="13"/>
  <c r="Q11" i="13"/>
  <c r="Q9" i="13"/>
  <c r="Q7" i="13"/>
  <c r="Q36" i="13"/>
  <c r="Q34" i="13"/>
  <c r="R31" i="13"/>
  <c r="R29" i="13"/>
  <c r="R27" i="13"/>
  <c r="R25" i="13"/>
  <c r="R23" i="13"/>
  <c r="R21" i="13"/>
  <c r="R19" i="13"/>
  <c r="R17" i="13"/>
  <c r="R14" i="13"/>
  <c r="R12" i="13"/>
  <c r="R10" i="13"/>
  <c r="R8" i="13"/>
  <c r="R6" i="13"/>
  <c r="R38" i="13"/>
  <c r="Q29" i="13"/>
  <c r="Q21" i="13"/>
  <c r="Q12" i="13"/>
  <c r="R35" i="13"/>
  <c r="Q27" i="13"/>
  <c r="Q19" i="13"/>
  <c r="Q10" i="13"/>
  <c r="Q5" i="13"/>
  <c r="Q25" i="13"/>
  <c r="Q17" i="13"/>
  <c r="Q8" i="13"/>
  <c r="K36" i="13"/>
  <c r="K34" i="13"/>
  <c r="K31" i="13"/>
  <c r="K29" i="13"/>
  <c r="K27" i="13"/>
  <c r="K25" i="13"/>
  <c r="K23" i="13"/>
  <c r="K21" i="13"/>
  <c r="K19" i="13"/>
  <c r="K17" i="13"/>
  <c r="K14" i="13"/>
  <c r="K12" i="13"/>
  <c r="K10" i="13"/>
  <c r="K8" i="13"/>
  <c r="L38" i="13"/>
  <c r="L35" i="13"/>
  <c r="L32" i="13"/>
  <c r="L30" i="13"/>
  <c r="L28" i="13"/>
  <c r="L26" i="13"/>
  <c r="L24" i="13"/>
  <c r="L22" i="13"/>
  <c r="L20" i="13"/>
  <c r="L18" i="13"/>
  <c r="L16" i="13"/>
  <c r="L13" i="13"/>
  <c r="L11" i="13"/>
  <c r="L9" i="13"/>
  <c r="K38" i="13"/>
  <c r="K35" i="13"/>
  <c r="K32" i="13"/>
  <c r="K30" i="13"/>
  <c r="K28" i="13"/>
  <c r="K26" i="13"/>
  <c r="K24" i="13"/>
  <c r="K22" i="13"/>
  <c r="K20" i="13"/>
  <c r="K18" i="13"/>
  <c r="K16" i="13"/>
  <c r="K13" i="13"/>
  <c r="K11" i="13"/>
  <c r="K9" i="13"/>
  <c r="L31" i="13"/>
  <c r="L23" i="13"/>
  <c r="L14" i="13"/>
  <c r="L7" i="13"/>
  <c r="L29" i="13"/>
  <c r="L21" i="13"/>
  <c r="L12" i="13"/>
  <c r="K7" i="13"/>
  <c r="L36" i="13"/>
  <c r="L27" i="13"/>
  <c r="L19" i="13"/>
  <c r="L10" i="13"/>
  <c r="L6" i="13"/>
  <c r="L5" i="13"/>
  <c r="E5" i="13"/>
  <c r="F35" i="13"/>
  <c r="F30" i="13"/>
  <c r="F26" i="13"/>
  <c r="F22" i="13"/>
  <c r="F18" i="13"/>
  <c r="F13" i="13"/>
  <c r="F9" i="13"/>
  <c r="E38" i="13"/>
  <c r="E32" i="13"/>
  <c r="E28" i="13"/>
  <c r="E24" i="13"/>
  <c r="E20" i="13"/>
  <c r="E16" i="13"/>
  <c r="F34" i="13"/>
  <c r="F29" i="13"/>
  <c r="F25" i="13"/>
  <c r="F21" i="13"/>
  <c r="F17" i="13"/>
  <c r="F12" i="13"/>
  <c r="F8" i="13"/>
  <c r="E36" i="13"/>
  <c r="E31" i="13"/>
  <c r="M36" i="13"/>
  <c r="M34" i="13"/>
  <c r="M31" i="13"/>
  <c r="M29" i="13"/>
  <c r="M27" i="13"/>
  <c r="M25" i="13"/>
  <c r="M23" i="13"/>
  <c r="M21" i="13"/>
  <c r="M19" i="13"/>
  <c r="M17" i="13"/>
  <c r="M14" i="13"/>
  <c r="M12" i="13"/>
  <c r="M10" i="13"/>
  <c r="M8" i="13"/>
  <c r="M6" i="13"/>
  <c r="N38" i="13"/>
  <c r="N35" i="13"/>
  <c r="N32" i="13"/>
  <c r="N30" i="13"/>
  <c r="N28" i="13"/>
  <c r="N26" i="13"/>
  <c r="N24" i="13"/>
  <c r="N22" i="13"/>
  <c r="N20" i="13"/>
  <c r="N18" i="13"/>
  <c r="N16" i="13"/>
  <c r="N13" i="13"/>
  <c r="N11" i="13"/>
  <c r="N9" i="13"/>
  <c r="N7" i="13"/>
  <c r="M38" i="13"/>
  <c r="M35" i="13"/>
  <c r="M32" i="13"/>
  <c r="M30" i="13"/>
  <c r="M28" i="13"/>
  <c r="M26" i="13"/>
  <c r="M24" i="13"/>
  <c r="M22" i="13"/>
  <c r="M20" i="13"/>
  <c r="M18" i="13"/>
  <c r="M16" i="13"/>
  <c r="M13" i="13"/>
  <c r="M11" i="13"/>
  <c r="M9" i="13"/>
  <c r="M7" i="13"/>
  <c r="N34" i="13"/>
  <c r="N25" i="13"/>
  <c r="N17" i="13"/>
  <c r="N8" i="13"/>
  <c r="N31" i="13"/>
  <c r="N23" i="13"/>
  <c r="N14" i="13"/>
  <c r="N6" i="13"/>
  <c r="M5" i="13"/>
  <c r="N29" i="13"/>
  <c r="N21" i="13"/>
  <c r="N12" i="13"/>
  <c r="E6" i="13"/>
  <c r="E10" i="13"/>
  <c r="E14" i="13"/>
  <c r="E21" i="13"/>
  <c r="E26" i="13"/>
  <c r="E34" i="13"/>
  <c r="F10" i="13"/>
  <c r="F19" i="13"/>
  <c r="F27" i="13"/>
  <c r="F36" i="13"/>
  <c r="F5" i="13"/>
  <c r="N5" i="13"/>
  <c r="H6" i="13"/>
  <c r="H10" i="13"/>
  <c r="H14" i="13"/>
  <c r="H19" i="13"/>
  <c r="H23" i="13"/>
  <c r="H27" i="13"/>
  <c r="H31" i="13"/>
  <c r="J8" i="13"/>
  <c r="J12" i="13"/>
  <c r="J17" i="13"/>
  <c r="J21" i="13"/>
  <c r="J25" i="13"/>
  <c r="J29" i="13"/>
  <c r="L17" i="13"/>
  <c r="N19" i="13"/>
  <c r="Q23" i="13"/>
  <c r="J36" i="13"/>
  <c r="J34" i="13"/>
  <c r="J31" i="13"/>
  <c r="I36" i="13"/>
  <c r="I34" i="13"/>
  <c r="I31" i="13"/>
  <c r="I29" i="13"/>
  <c r="I27" i="13"/>
  <c r="I25" i="13"/>
  <c r="I23" i="13"/>
  <c r="I21" i="13"/>
  <c r="I19" i="13"/>
  <c r="I17" i="13"/>
  <c r="I14" i="13"/>
  <c r="I12" i="13"/>
  <c r="I10" i="13"/>
  <c r="I8" i="13"/>
  <c r="I6" i="13"/>
  <c r="I5" i="13"/>
  <c r="J38" i="13"/>
  <c r="J35" i="13"/>
  <c r="J32" i="13"/>
  <c r="J30" i="13"/>
  <c r="J28" i="13"/>
  <c r="J26" i="13"/>
  <c r="J24" i="13"/>
  <c r="J22" i="13"/>
  <c r="J20" i="13"/>
  <c r="J18" i="13"/>
  <c r="J16" i="13"/>
  <c r="J13" i="13"/>
  <c r="J11" i="13"/>
  <c r="J9" i="13"/>
  <c r="J7" i="13"/>
  <c r="G36" i="13"/>
  <c r="G34" i="13"/>
  <c r="G31" i="13"/>
  <c r="G29" i="13"/>
  <c r="G27" i="13"/>
  <c r="G25" i="13"/>
  <c r="G23" i="13"/>
  <c r="G21" i="13"/>
  <c r="G19" i="13"/>
  <c r="G17" i="13"/>
  <c r="G14" i="13"/>
  <c r="G12" i="13"/>
  <c r="G10" i="13"/>
  <c r="G8" i="13"/>
  <c r="G6" i="13"/>
  <c r="H38" i="13"/>
  <c r="H35" i="13"/>
  <c r="H32" i="13"/>
  <c r="H30" i="13"/>
  <c r="H28" i="13"/>
  <c r="H26" i="13"/>
  <c r="H24" i="13"/>
  <c r="H22" i="13"/>
  <c r="H20" i="13"/>
  <c r="H18" i="13"/>
  <c r="H16" i="13"/>
  <c r="H13" i="13"/>
  <c r="H11" i="13"/>
  <c r="H9" i="13"/>
  <c r="H7" i="13"/>
  <c r="H5" i="13"/>
  <c r="P38" i="13"/>
  <c r="P35" i="13"/>
  <c r="O31" i="13"/>
  <c r="O29" i="13"/>
  <c r="O27" i="13"/>
  <c r="O25" i="13"/>
  <c r="O23" i="13"/>
  <c r="O21" i="13"/>
  <c r="O19" i="13"/>
  <c r="O17" i="13"/>
  <c r="O14" i="13"/>
  <c r="O12" i="13"/>
  <c r="O10" i="13"/>
  <c r="O8" i="13"/>
  <c r="O6" i="13"/>
  <c r="O38" i="13"/>
  <c r="O35" i="13"/>
  <c r="P32" i="13"/>
  <c r="P30" i="13"/>
  <c r="P28" i="13"/>
  <c r="P26" i="13"/>
  <c r="P24" i="13"/>
  <c r="P22" i="13"/>
  <c r="P20" i="13"/>
  <c r="P18" i="13"/>
  <c r="P16" i="13"/>
  <c r="P13" i="13"/>
  <c r="P11" i="13"/>
  <c r="P9" i="13"/>
  <c r="P7" i="13"/>
  <c r="P36" i="13"/>
  <c r="P34" i="13"/>
  <c r="O32" i="13"/>
  <c r="O30" i="13"/>
  <c r="O28" i="13"/>
  <c r="O26" i="13"/>
  <c r="O24" i="13"/>
  <c r="O22" i="13"/>
  <c r="O20" i="13"/>
  <c r="O18" i="13"/>
  <c r="O16" i="13"/>
  <c r="O13" i="13"/>
  <c r="O11" i="13"/>
  <c r="O9" i="13"/>
  <c r="O7" i="13"/>
  <c r="O36" i="13"/>
  <c r="P27" i="13"/>
  <c r="P19" i="13"/>
  <c r="P10" i="13"/>
  <c r="O34" i="13"/>
  <c r="P25" i="13"/>
  <c r="P17" i="13"/>
  <c r="P8" i="13"/>
  <c r="P31" i="13"/>
  <c r="P23" i="13"/>
  <c r="P14" i="13"/>
  <c r="P6" i="13"/>
  <c r="P5" i="13"/>
  <c r="E7" i="13"/>
  <c r="E11" i="13"/>
  <c r="E17" i="13"/>
  <c r="E22" i="13"/>
  <c r="E27" i="13"/>
  <c r="E35" i="13"/>
  <c r="F11" i="13"/>
  <c r="F20" i="13"/>
  <c r="F28" i="13"/>
  <c r="F38" i="13"/>
  <c r="G5" i="13"/>
  <c r="O5" i="13"/>
  <c r="G7" i="13"/>
  <c r="G11" i="13"/>
  <c r="G16" i="13"/>
  <c r="G20" i="13"/>
  <c r="G24" i="13"/>
  <c r="G28" i="13"/>
  <c r="G32" i="13"/>
  <c r="G38" i="13"/>
  <c r="I9" i="13"/>
  <c r="I13" i="13"/>
  <c r="I18" i="13"/>
  <c r="I22" i="13"/>
  <c r="I26" i="13"/>
  <c r="I30" i="13"/>
  <c r="L25" i="13"/>
  <c r="N27" i="13"/>
  <c r="P29" i="13"/>
  <c r="Q31" i="13"/>
  <c r="E8" i="13"/>
  <c r="E12" i="13"/>
  <c r="E18" i="13"/>
  <c r="E23" i="13"/>
  <c r="E29" i="13"/>
  <c r="F6" i="13"/>
  <c r="F14" i="13"/>
  <c r="F23" i="13"/>
  <c r="F31" i="13"/>
  <c r="J5" i="13"/>
  <c r="R5" i="13"/>
  <c r="H8" i="13"/>
  <c r="H12" i="13"/>
  <c r="H17" i="13"/>
  <c r="H21" i="13"/>
  <c r="H25" i="13"/>
  <c r="H29" i="13"/>
  <c r="H34" i="13"/>
  <c r="H37" i="13" s="1"/>
  <c r="J6" i="13"/>
  <c r="J10" i="13"/>
  <c r="J14" i="13"/>
  <c r="J19" i="13"/>
  <c r="J23" i="13"/>
  <c r="J27" i="13"/>
  <c r="I32" i="13"/>
  <c r="K6" i="13"/>
  <c r="L34" i="13"/>
  <c r="N36" i="13"/>
  <c r="Q6" i="13"/>
  <c r="E9" i="13"/>
  <c r="E13" i="13"/>
  <c r="E19" i="13"/>
  <c r="E25" i="13"/>
  <c r="E30" i="13"/>
  <c r="F7" i="13"/>
  <c r="F16" i="13"/>
  <c r="F24" i="13"/>
  <c r="F32" i="13"/>
  <c r="K5" i="13"/>
  <c r="G9" i="13"/>
  <c r="G13" i="13"/>
  <c r="G18" i="13"/>
  <c r="G22" i="13"/>
  <c r="G26" i="13"/>
  <c r="G30" i="13"/>
  <c r="G35" i="13"/>
  <c r="I7" i="13"/>
  <c r="I11" i="13"/>
  <c r="I16" i="13"/>
  <c r="I20" i="13"/>
  <c r="I24" i="13"/>
  <c r="I28" i="13"/>
  <c r="I35" i="13"/>
  <c r="L8" i="13"/>
  <c r="N10" i="13"/>
  <c r="P12" i="13"/>
  <c r="Q14" i="13"/>
  <c r="BC30" i="13" l="1"/>
  <c r="O37" i="13"/>
  <c r="BC17" i="13"/>
  <c r="BC6" i="13"/>
  <c r="BB24" i="13"/>
  <c r="BC28" i="13"/>
  <c r="BB27" i="13"/>
  <c r="BC20" i="13"/>
  <c r="N37" i="13"/>
  <c r="BA24" i="13"/>
  <c r="BA16" i="13"/>
  <c r="BB13" i="13"/>
  <c r="BC32" i="13"/>
  <c r="BB9" i="13"/>
  <c r="L37" i="13"/>
  <c r="BB18" i="13"/>
  <c r="BA28" i="13"/>
  <c r="BC38" i="13"/>
  <c r="BA17" i="13"/>
  <c r="BA34" i="13"/>
  <c r="BC27" i="13"/>
  <c r="BA36" i="13"/>
  <c r="BB22" i="13"/>
  <c r="R37" i="13"/>
  <c r="BA19" i="13"/>
  <c r="BA21" i="13"/>
  <c r="BC25" i="13"/>
  <c r="BC23" i="13"/>
  <c r="BC13" i="13"/>
  <c r="BC21" i="13"/>
  <c r="BB32" i="13"/>
  <c r="BC35" i="13"/>
  <c r="BB12" i="13"/>
  <c r="BC22" i="13"/>
  <c r="BC31" i="13"/>
  <c r="BB31" i="13"/>
  <c r="BA8" i="13"/>
  <c r="BA6" i="13"/>
  <c r="BB19" i="13"/>
  <c r="BB11" i="13"/>
  <c r="BA7" i="13"/>
  <c r="BA32" i="13"/>
  <c r="BA30" i="13"/>
  <c r="BC7" i="13"/>
  <c r="BA18" i="13"/>
  <c r="BC12" i="13"/>
  <c r="BA11" i="13"/>
  <c r="BC24" i="13"/>
  <c r="BB6" i="13"/>
  <c r="BC14" i="13"/>
  <c r="BC9" i="13"/>
  <c r="BC26" i="13"/>
  <c r="BA10" i="13"/>
  <c r="BC19" i="13"/>
  <c r="BA22" i="13"/>
  <c r="BB8" i="13"/>
  <c r="BC8" i="13"/>
  <c r="BB20" i="13"/>
  <c r="BC36" i="13"/>
  <c r="BA14" i="13"/>
  <c r="BA31" i="13"/>
  <c r="BC10" i="13"/>
  <c r="BC11" i="13"/>
  <c r="BA35" i="13"/>
  <c r="BA37" i="13" s="1"/>
  <c r="BC34" i="13"/>
  <c r="BB35" i="13"/>
  <c r="BB26" i="13"/>
  <c r="BA5" i="13"/>
  <c r="BA25" i="13"/>
  <c r="BC5" i="13"/>
  <c r="BA12" i="13"/>
  <c r="BB10" i="13"/>
  <c r="BB7" i="13"/>
  <c r="BC18" i="13"/>
  <c r="BB36" i="13"/>
  <c r="BB21" i="13"/>
  <c r="BC16" i="13"/>
  <c r="BB17" i="13"/>
  <c r="BB34" i="13"/>
  <c r="BB38" i="13"/>
  <c r="BB5" i="13"/>
  <c r="BC29" i="13"/>
  <c r="K33" i="13"/>
  <c r="L33" i="13"/>
  <c r="BB23" i="13"/>
  <c r="BB29" i="13"/>
  <c r="BA27" i="13"/>
  <c r="BB30" i="13"/>
  <c r="BB14" i="13"/>
  <c r="BA13" i="13"/>
  <c r="BA29" i="13"/>
  <c r="BB28" i="13"/>
  <c r="BA20" i="13"/>
  <c r="BA26" i="13"/>
  <c r="BB25" i="13"/>
  <c r="Q37" i="13"/>
  <c r="BA38" i="13"/>
  <c r="BB16" i="13"/>
  <c r="M33" i="13"/>
  <c r="BA9" i="13"/>
  <c r="BA23" i="13"/>
  <c r="O15" i="13"/>
  <c r="K15" i="13"/>
  <c r="M37" i="13"/>
  <c r="I33" i="13"/>
  <c r="R33" i="13"/>
  <c r="H33" i="13"/>
  <c r="G37" i="13"/>
  <c r="I37" i="13"/>
  <c r="E33" i="13"/>
  <c r="L15" i="13"/>
  <c r="Q33" i="13"/>
  <c r="J15" i="13"/>
  <c r="P15" i="13"/>
  <c r="O33" i="13"/>
  <c r="N15" i="13"/>
  <c r="N33" i="13"/>
  <c r="E15" i="13"/>
  <c r="R15" i="13"/>
  <c r="F33" i="13"/>
  <c r="I15" i="13"/>
  <c r="F15" i="13"/>
  <c r="M15" i="13"/>
  <c r="K37" i="13"/>
  <c r="Q15" i="13"/>
  <c r="G33" i="13"/>
  <c r="G15" i="13"/>
  <c r="P33" i="13"/>
  <c r="P37" i="13"/>
  <c r="H15" i="13"/>
  <c r="J33" i="13"/>
  <c r="J37" i="13"/>
  <c r="E37" i="13"/>
  <c r="F37" i="13"/>
  <c r="BB37" i="13" l="1"/>
  <c r="BA15" i="13"/>
  <c r="BC33" i="13"/>
  <c r="BC37" i="13"/>
  <c r="BC15" i="13"/>
  <c r="K39" i="13"/>
  <c r="BB33" i="13"/>
  <c r="BB15" i="13"/>
  <c r="BA33" i="13"/>
  <c r="H39" i="13"/>
  <c r="M39" i="13"/>
  <c r="L39" i="13"/>
  <c r="O39" i="13"/>
  <c r="R39" i="13"/>
  <c r="I39" i="13"/>
  <c r="Q39" i="13"/>
  <c r="F39" i="13"/>
  <c r="G39" i="13"/>
  <c r="N39" i="13"/>
  <c r="P39" i="13"/>
  <c r="J39" i="13"/>
  <c r="E39" i="13"/>
  <c r="BB39" i="13" l="1"/>
  <c r="BC39" i="13"/>
  <c r="BA39" i="13"/>
  <c r="E29" i="12"/>
  <c r="G29" i="12" s="1"/>
  <c r="D29" i="12"/>
  <c r="E28" i="12"/>
  <c r="G28" i="12" s="1"/>
  <c r="D28" i="12"/>
  <c r="E26" i="12"/>
  <c r="G26" i="12" s="1"/>
  <c r="D26" i="12"/>
  <c r="E24" i="12"/>
  <c r="G24" i="12" s="1"/>
  <c r="D24" i="12"/>
  <c r="E23" i="12"/>
  <c r="G23" i="12" s="1"/>
  <c r="D23" i="12"/>
  <c r="E22" i="12"/>
  <c r="G22" i="12" s="1"/>
  <c r="D22" i="12"/>
  <c r="E21" i="12"/>
  <c r="G21" i="12" s="1"/>
  <c r="D21" i="12"/>
  <c r="E19" i="12"/>
  <c r="G19" i="12" s="1"/>
  <c r="D19" i="12"/>
  <c r="E18" i="12"/>
  <c r="G18" i="12" s="1"/>
  <c r="D18" i="12"/>
  <c r="E16" i="12"/>
  <c r="G16" i="12" s="1"/>
  <c r="E15" i="12"/>
  <c r="G15" i="12" s="1"/>
  <c r="E14" i="12"/>
  <c r="G14" i="12" s="1"/>
  <c r="D16" i="12"/>
  <c r="D15" i="12"/>
  <c r="D14" i="12"/>
  <c r="E13" i="12"/>
  <c r="G13" i="12" s="1"/>
  <c r="E12" i="12"/>
  <c r="G12" i="12" s="1"/>
  <c r="D13" i="12"/>
  <c r="D12" i="12"/>
  <c r="E9" i="12"/>
  <c r="G9" i="12" s="1"/>
  <c r="E8" i="12"/>
  <c r="G8" i="12" s="1"/>
  <c r="E7" i="12"/>
  <c r="G7" i="12" s="1"/>
  <c r="D9" i="12"/>
  <c r="D8" i="12"/>
  <c r="D7" i="12"/>
  <c r="D20" i="12" l="1"/>
  <c r="E20" i="12"/>
  <c r="G20" i="12" s="1"/>
  <c r="D17" i="12"/>
  <c r="D27" i="12"/>
  <c r="E17" i="12"/>
  <c r="G17" i="12" s="1"/>
  <c r="E27" i="12"/>
  <c r="G27" i="12" s="1"/>
  <c r="D11" i="12"/>
  <c r="D10" i="12" s="1"/>
  <c r="D6" i="12"/>
  <c r="E6" i="12"/>
  <c r="G6" i="12" s="1"/>
  <c r="E11" i="12"/>
  <c r="F328" i="5"/>
  <c r="G328" i="5" s="1"/>
  <c r="F327" i="5"/>
  <c r="F326" i="5"/>
  <c r="F325" i="5"/>
  <c r="F324" i="5"/>
  <c r="G324" i="5" s="1"/>
  <c r="F323" i="5"/>
  <c r="G323" i="5" s="1"/>
  <c r="F322" i="5"/>
  <c r="G322" i="5" s="1"/>
  <c r="F321" i="5"/>
  <c r="G321" i="5" s="1"/>
  <c r="F320" i="5"/>
  <c r="G320" i="5" s="1"/>
  <c r="F319" i="5"/>
  <c r="G319" i="5" s="1"/>
  <c r="F318" i="5"/>
  <c r="G318" i="5" s="1"/>
  <c r="F317" i="5"/>
  <c r="G317" i="5" s="1"/>
  <c r="F316" i="5"/>
  <c r="G316" i="5" s="1"/>
  <c r="F315" i="5"/>
  <c r="G315" i="5" s="1"/>
  <c r="F314" i="5"/>
  <c r="G314" i="5" s="1"/>
  <c r="F313" i="5"/>
  <c r="G313" i="5" s="1"/>
  <c r="F312" i="5"/>
  <c r="G312" i="5" s="1"/>
  <c r="F311" i="5"/>
  <c r="G311" i="5" s="1"/>
  <c r="F310" i="5"/>
  <c r="G310" i="5" s="1"/>
  <c r="F309" i="5"/>
  <c r="G309" i="5" s="1"/>
  <c r="F308" i="5"/>
  <c r="G308" i="5" s="1"/>
  <c r="F307" i="5"/>
  <c r="G307" i="5" s="1"/>
  <c r="F306" i="5"/>
  <c r="G306" i="5" s="1"/>
  <c r="F305" i="5"/>
  <c r="G305" i="5" s="1"/>
  <c r="F304" i="5"/>
  <c r="G304" i="5" s="1"/>
  <c r="F303" i="5"/>
  <c r="G303" i="5" s="1"/>
  <c r="F302" i="5"/>
  <c r="G302" i="5" s="1"/>
  <c r="F301" i="5"/>
  <c r="G301" i="5" s="1"/>
  <c r="F300" i="5"/>
  <c r="G300" i="5" s="1"/>
  <c r="F299" i="5"/>
  <c r="G299" i="5" s="1"/>
  <c r="F298" i="5"/>
  <c r="G298" i="5" s="1"/>
  <c r="F297" i="5"/>
  <c r="G297" i="5" s="1"/>
  <c r="F296" i="5"/>
  <c r="F295" i="5"/>
  <c r="F294" i="5"/>
  <c r="F293" i="5"/>
  <c r="G293" i="5" s="1"/>
  <c r="F292" i="5"/>
  <c r="G292" i="5" s="1"/>
  <c r="F291" i="5"/>
  <c r="G291" i="5" s="1"/>
  <c r="F290" i="5"/>
  <c r="G290" i="5" s="1"/>
  <c r="F289" i="5"/>
  <c r="G289" i="5" s="1"/>
  <c r="F288" i="5"/>
  <c r="F287" i="5"/>
  <c r="F286" i="5"/>
  <c r="F285" i="5"/>
  <c r="F284" i="5"/>
  <c r="F283" i="5"/>
  <c r="F282" i="5"/>
  <c r="G282" i="5" s="1"/>
  <c r="F281" i="5"/>
  <c r="G281" i="5" s="1"/>
  <c r="F280" i="5"/>
  <c r="G280" i="5" s="1"/>
  <c r="F279" i="5"/>
  <c r="G279" i="5" s="1"/>
  <c r="F278" i="5"/>
  <c r="G278" i="5" s="1"/>
  <c r="F277" i="5"/>
  <c r="G277" i="5" s="1"/>
  <c r="F276" i="5"/>
  <c r="G276" i="5" s="1"/>
  <c r="F275" i="5"/>
  <c r="G275" i="5" s="1"/>
  <c r="F274" i="5"/>
  <c r="F273" i="5"/>
  <c r="F272" i="5"/>
  <c r="F271" i="5"/>
  <c r="F270" i="5"/>
  <c r="F269" i="5"/>
  <c r="G269" i="5" s="1"/>
  <c r="F268" i="5"/>
  <c r="G268" i="5" s="1"/>
  <c r="F267" i="5"/>
  <c r="G267" i="5" s="1"/>
  <c r="F266" i="5"/>
  <c r="G266" i="5" s="1"/>
  <c r="F265" i="5"/>
  <c r="F264" i="5"/>
  <c r="F263" i="5"/>
  <c r="F262" i="5"/>
  <c r="F261" i="5"/>
  <c r="F260" i="5"/>
  <c r="F259" i="5"/>
  <c r="F258" i="5"/>
  <c r="F257" i="5"/>
  <c r="F256" i="5"/>
  <c r="F255" i="5"/>
  <c r="F254" i="5"/>
  <c r="F253" i="5"/>
  <c r="G253" i="5" s="1"/>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G222" i="5" s="1"/>
  <c r="F221" i="5"/>
  <c r="F220" i="5"/>
  <c r="F219" i="5"/>
  <c r="F218" i="5"/>
  <c r="F217" i="5"/>
  <c r="F216" i="5"/>
  <c r="F215" i="5"/>
  <c r="F214" i="5"/>
  <c r="F213" i="5"/>
  <c r="F212" i="5"/>
  <c r="F211" i="5"/>
  <c r="F210" i="5"/>
  <c r="F209" i="5"/>
  <c r="G209" i="5" s="1"/>
  <c r="F208" i="5"/>
  <c r="G208" i="5" s="1"/>
  <c r="F207" i="5"/>
  <c r="G207" i="5" s="1"/>
  <c r="F206" i="5"/>
  <c r="G206" i="5" s="1"/>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G134" i="5" s="1"/>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G108" i="5" s="1"/>
  <c r="F107" i="5"/>
  <c r="G107" i="5" s="1"/>
  <c r="F106" i="5"/>
  <c r="F105" i="5"/>
  <c r="F104" i="5"/>
  <c r="F103" i="5"/>
  <c r="F102" i="5"/>
  <c r="F101" i="5"/>
  <c r="F100" i="5"/>
  <c r="F99" i="5"/>
  <c r="F98" i="5"/>
  <c r="F97" i="5"/>
  <c r="F96" i="5"/>
  <c r="F95" i="5"/>
  <c r="F94" i="5"/>
  <c r="F93" i="5"/>
  <c r="G93" i="5" s="1"/>
  <c r="F92" i="5"/>
  <c r="G92" i="5" s="1"/>
  <c r="F91" i="5"/>
  <c r="G91" i="5" s="1"/>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G47" i="5" s="1"/>
  <c r="F46" i="5"/>
  <c r="G46" i="5" s="1"/>
  <c r="F45" i="5"/>
  <c r="G45" i="5" s="1"/>
  <c r="F44" i="5"/>
  <c r="G44" i="5" s="1"/>
  <c r="F43" i="5"/>
  <c r="G43" i="5" s="1"/>
  <c r="F42" i="5"/>
  <c r="F41" i="5"/>
  <c r="F40" i="5"/>
  <c r="F39" i="5"/>
  <c r="F38" i="5"/>
  <c r="F37" i="5"/>
  <c r="F36" i="5"/>
  <c r="F35" i="5"/>
  <c r="F34" i="5"/>
  <c r="F33" i="5"/>
  <c r="F32" i="5"/>
  <c r="F31" i="5"/>
  <c r="F30" i="5"/>
  <c r="F29" i="5"/>
  <c r="F28" i="5"/>
  <c r="F27" i="5"/>
  <c r="F26" i="5"/>
  <c r="F25" i="5"/>
  <c r="F24" i="5"/>
  <c r="F23" i="5"/>
  <c r="F22" i="5"/>
  <c r="F21" i="5"/>
  <c r="G21" i="5" s="1"/>
  <c r="F20" i="5"/>
  <c r="G20" i="5" s="1"/>
  <c r="F19" i="5"/>
  <c r="G19" i="5" s="1"/>
  <c r="F18" i="5"/>
  <c r="F17" i="5"/>
  <c r="F16" i="5"/>
  <c r="F15" i="5"/>
  <c r="F14" i="5"/>
  <c r="F13" i="5"/>
  <c r="F12" i="5"/>
  <c r="F11" i="5"/>
  <c r="F10" i="5"/>
  <c r="F9" i="5"/>
  <c r="F8" i="5"/>
  <c r="F7" i="5"/>
  <c r="F6" i="5"/>
  <c r="F5" i="5"/>
  <c r="G5" i="5" s="1"/>
  <c r="F4" i="5"/>
  <c r="G4" i="5" s="1"/>
  <c r="F3" i="5"/>
  <c r="G3" i="5" s="1"/>
  <c r="E10" i="12" l="1"/>
  <c r="G10" i="12" s="1"/>
  <c r="G11" i="12"/>
  <c r="G325" i="5"/>
  <c r="D30" i="12"/>
  <c r="E30" i="12"/>
  <c r="G30" i="12" s="1"/>
  <c r="G6" i="5"/>
  <c r="G22" i="5"/>
  <c r="G30" i="5"/>
  <c r="G54" i="5"/>
  <c r="G78" i="5"/>
  <c r="G94" i="5"/>
  <c r="G122" i="5"/>
  <c r="G210" i="5"/>
  <c r="G254" i="5"/>
  <c r="G270" i="5"/>
  <c r="G294" i="5"/>
  <c r="G115" i="5"/>
  <c r="G147" i="5"/>
  <c r="G12" i="5"/>
  <c r="G84" i="5"/>
  <c r="G216" i="5"/>
  <c r="G260" i="5"/>
  <c r="G24" i="5"/>
  <c r="G60" i="5"/>
  <c r="G36" i="5"/>
  <c r="G48" i="5"/>
  <c r="G66" i="5"/>
  <c r="G72" i="5"/>
  <c r="G100" i="5"/>
  <c r="G109" i="5"/>
  <c r="G127" i="5"/>
  <c r="G135" i="5"/>
  <c r="G141" i="5"/>
  <c r="G153" i="5"/>
  <c r="G159" i="5"/>
  <c r="G165" i="5"/>
  <c r="G200" i="5"/>
  <c r="G223" i="5"/>
  <c r="G283" i="5"/>
  <c r="F329" i="5"/>
  <c r="G329" i="5" l="1"/>
</calcChain>
</file>

<file path=xl/sharedStrings.xml><?xml version="1.0" encoding="utf-8"?>
<sst xmlns="http://schemas.openxmlformats.org/spreadsheetml/2006/main" count="2109" uniqueCount="1203">
  <si>
    <t>1 社会福祉事業</t>
  </si>
  <si>
    <t>ハード</t>
  </si>
  <si>
    <t>(1) 高齢者福祉施設整備事業</t>
  </si>
  <si>
    <t>1-(1)</t>
  </si>
  <si>
    <t>(2) 心身障害者福祉施設整備事業</t>
  </si>
  <si>
    <t>1-(2)</t>
  </si>
  <si>
    <t>(3) 婦人又は児童福祉施設整備事業</t>
  </si>
  <si>
    <t>1-(3)</t>
  </si>
  <si>
    <t>ソフト</t>
  </si>
  <si>
    <t>(4) 地域福祉推進事業</t>
  </si>
  <si>
    <t>(ｱ) イベント開催事業</t>
  </si>
  <si>
    <t>1-(4)-(ｱ)</t>
  </si>
  <si>
    <t>(ｲ) 広報普及事業</t>
  </si>
  <si>
    <t>1-(4)-(ｲ)</t>
  </si>
  <si>
    <t>(ｳ) 人材育成事業</t>
  </si>
  <si>
    <t>1-(4)-(ｳ)</t>
  </si>
  <si>
    <t>(ｴ) 調査研究事業</t>
  </si>
  <si>
    <t>1-(4)-(ｴ)</t>
  </si>
  <si>
    <t>(ｵ) 計画策定事業</t>
  </si>
  <si>
    <t>1-(4)-(ｵ)</t>
  </si>
  <si>
    <t>(ｶ) 振興局長が認める事業</t>
  </si>
  <si>
    <t>1-(4)-(ｶ)</t>
  </si>
  <si>
    <t>(5) 振興局独自メニュー</t>
    <rPh sb="4" eb="7">
      <t>シンコウキョク</t>
    </rPh>
    <rPh sb="7" eb="9">
      <t>ドクジ</t>
    </rPh>
    <phoneticPr fontId="4"/>
  </si>
  <si>
    <t>1-(5)</t>
  </si>
  <si>
    <t>1-(6)-(ｱ)</t>
  </si>
  <si>
    <t>1-(6)-(ｲ)</t>
  </si>
  <si>
    <t>1-(6)-(ｳ)</t>
  </si>
  <si>
    <t>1-(6)-(ｴ)</t>
  </si>
  <si>
    <t>1-(6)-(ｵ)</t>
  </si>
  <si>
    <t>1-(6)-(ｶ)</t>
  </si>
  <si>
    <t>(1) 社会教育施設整備事業</t>
  </si>
  <si>
    <t>2-(1)</t>
  </si>
  <si>
    <t>(2) 文化振興施設整備事業</t>
  </si>
  <si>
    <t>2-(2)</t>
  </si>
  <si>
    <t>(3) 青少年健全育成施設整備事業</t>
  </si>
  <si>
    <t>2-(3)</t>
  </si>
  <si>
    <t>(4) 文化財保存整備事業</t>
  </si>
  <si>
    <t>2-(4)</t>
  </si>
  <si>
    <t>ｱ　ソフト事業</t>
    <rPh sb="5" eb="7">
      <t>ジギョウ</t>
    </rPh>
    <phoneticPr fontId="1"/>
  </si>
  <si>
    <t>2-(4)-ｱ</t>
  </si>
  <si>
    <t>(5) 地域文化振興事業</t>
  </si>
  <si>
    <t>2-(5)-(ｱ)</t>
  </si>
  <si>
    <t>2-(5)-(ｲ)</t>
  </si>
  <si>
    <t>2-(5)-(ｳ)</t>
  </si>
  <si>
    <t>2-(5)-(ｴ)</t>
  </si>
  <si>
    <t>2-(5)-(ｵ)</t>
  </si>
  <si>
    <t>2-(5)-(ｶ)</t>
  </si>
  <si>
    <t>(6) 地域国際化推進事業</t>
  </si>
  <si>
    <t>2-(6)-(ｱ)</t>
  </si>
  <si>
    <t>2-(6)-(ｲ)</t>
  </si>
  <si>
    <t>2-(6)-(ｳ)</t>
  </si>
  <si>
    <t>2-(6)-(ｴ)</t>
  </si>
  <si>
    <t>2-(6)-(ｵ)</t>
  </si>
  <si>
    <t>2-(6)-(ｶ)</t>
  </si>
  <si>
    <t>(7) 振興局独自メニュー</t>
    <rPh sb="4" eb="7">
      <t>シンコウキョク</t>
    </rPh>
    <rPh sb="7" eb="9">
      <t>ドクジ</t>
    </rPh>
    <phoneticPr fontId="4"/>
  </si>
  <si>
    <t>2-(7)</t>
  </si>
  <si>
    <t>2-(8)-(ｱ)</t>
  </si>
  <si>
    <t>2-(8)-(ｲ)</t>
  </si>
  <si>
    <t>2-(8)-(ｳ)</t>
  </si>
  <si>
    <t>2-(8)-(ｴ)</t>
  </si>
  <si>
    <t>2-(8)-(ｵ)</t>
  </si>
  <si>
    <t>2-(8)-(ｶ)</t>
  </si>
  <si>
    <t>(1) 市街地住環境施設整備事業</t>
  </si>
  <si>
    <t>3-(1)</t>
  </si>
  <si>
    <t>(2) コミュニティ施設整備事業</t>
  </si>
  <si>
    <t>3-(2)</t>
  </si>
  <si>
    <t>(3) 移住促進施設整備事業</t>
    <rPh sb="4" eb="6">
      <t>イジュウ</t>
    </rPh>
    <rPh sb="6" eb="8">
      <t>ソクシン</t>
    </rPh>
    <rPh sb="8" eb="10">
      <t>シセツ</t>
    </rPh>
    <rPh sb="10" eb="12">
      <t>セイビ</t>
    </rPh>
    <rPh sb="12" eb="14">
      <t>ジギョウ</t>
    </rPh>
    <phoneticPr fontId="4"/>
  </si>
  <si>
    <t>3-(3)</t>
  </si>
  <si>
    <t>(4) テレビ難視聴解消施設等整備事業</t>
  </si>
  <si>
    <t>3-(4)</t>
  </si>
  <si>
    <t>3-(5)</t>
  </si>
  <si>
    <t>(6) 地域環境サポーター支援事業</t>
    <rPh sb="4" eb="6">
      <t>チイキ</t>
    </rPh>
    <rPh sb="6" eb="8">
      <t>カンキョウ</t>
    </rPh>
    <rPh sb="13" eb="15">
      <t>シエン</t>
    </rPh>
    <rPh sb="15" eb="17">
      <t>ジギョウ</t>
    </rPh>
    <phoneticPr fontId="4"/>
  </si>
  <si>
    <t>3-(6)-(ｱ)</t>
  </si>
  <si>
    <t>3-(6)-(ｲ)</t>
  </si>
  <si>
    <t>3-(6)-(ｳ)</t>
  </si>
  <si>
    <t>3-(6)-(ｴ)</t>
  </si>
  <si>
    <t>3-(6)-(ｵ)</t>
  </si>
  <si>
    <t>3-(6)-(ｶ)</t>
  </si>
  <si>
    <t>(7) 地域情報化推進事業</t>
  </si>
  <si>
    <t>3-(7)-(ｱ)</t>
  </si>
  <si>
    <t>3-(7)-(ｲ)</t>
  </si>
  <si>
    <t>3-(7)-(ｳ)</t>
  </si>
  <si>
    <t>3-(7)-(ｴ)</t>
  </si>
  <si>
    <t>3-(7)-(ｵ)</t>
  </si>
  <si>
    <t>3-(7)-(ｶ)</t>
  </si>
  <si>
    <t>(8) 地域景観形成事業</t>
  </si>
  <si>
    <t>3-(8)-(ｱ)</t>
  </si>
  <si>
    <t>3-(8)-(ｲ)</t>
  </si>
  <si>
    <t>3-(8)-(ｳ)</t>
  </si>
  <si>
    <t>3-(8)-(ｴ)</t>
  </si>
  <si>
    <t>3-(8)-(ｵ)</t>
  </si>
  <si>
    <t>3-(8)-(ｶ)</t>
  </si>
  <si>
    <t>3-(9)-(ｱ)</t>
  </si>
  <si>
    <t>3-(9)-(ｲ)</t>
  </si>
  <si>
    <t>3-(9)-(ｳ)</t>
  </si>
  <si>
    <t>3-(9)-(ｴ)</t>
  </si>
  <si>
    <t>3-(9)-(ｵ)</t>
  </si>
  <si>
    <t>3-(9)-(ｶ)</t>
  </si>
  <si>
    <t>3-(10)-(ｱ)</t>
  </si>
  <si>
    <t>3-(10)-(ｲ)</t>
  </si>
  <si>
    <t>3-(10)-(ｳ)</t>
  </si>
  <si>
    <t>3-(10)-(ｴ)</t>
  </si>
  <si>
    <t>3-(10)-(ｵ)</t>
  </si>
  <si>
    <t>3-(10)-(ｶ)</t>
  </si>
  <si>
    <t>(11) 移住促進事業</t>
  </si>
  <si>
    <t>3-(11)-(ｱ)</t>
  </si>
  <si>
    <t>3-(11)-(ｲ)</t>
  </si>
  <si>
    <t>3-(11)-(ｳ)</t>
  </si>
  <si>
    <t>3-(11)-(ｴ)</t>
  </si>
  <si>
    <t>3-(11)-(ｵ)</t>
  </si>
  <si>
    <t>3-(11)-(ｶ)</t>
  </si>
  <si>
    <t>(12) 振興局独自メニュー</t>
  </si>
  <si>
    <t>3-(12)</t>
  </si>
  <si>
    <t>3-(13)-(ｱ)</t>
  </si>
  <si>
    <t>3-(13)-(ｲ)</t>
  </si>
  <si>
    <t>3-(13)-(ｳ)</t>
  </si>
  <si>
    <t>3-(13)-(ｴ)</t>
  </si>
  <si>
    <t>3-(13)-(ｵ)</t>
  </si>
  <si>
    <t>3-(13)-(ｶ)</t>
  </si>
  <si>
    <t>(1) 屋内スポーツ施設整備事業</t>
  </si>
  <si>
    <t>4-(1)</t>
  </si>
  <si>
    <t>(2) 屋外スポーツ施設整備事業</t>
  </si>
  <si>
    <t>4-(2)</t>
  </si>
  <si>
    <t>(3) 総合体育館整備事業</t>
  </si>
  <si>
    <t>4-(3)</t>
  </si>
  <si>
    <t>(4) スポーツ振興事業</t>
  </si>
  <si>
    <t>4-(4)-(ｱ)</t>
  </si>
  <si>
    <t>4-(4)-(ｲ)</t>
  </si>
  <si>
    <t>4-(4)-(ｳ)</t>
  </si>
  <si>
    <t>4-(4)-(ｴ)</t>
  </si>
  <si>
    <t>4-(4)-(ｵ)</t>
  </si>
  <si>
    <t>4-(4)-(ｶ)</t>
  </si>
  <si>
    <t>(5) 振興局独自メニュー</t>
  </si>
  <si>
    <t>4-(5)</t>
  </si>
  <si>
    <t>4-(6)-(ｱ)</t>
  </si>
  <si>
    <t>4-(6)-(ｲ)</t>
  </si>
  <si>
    <t>4-(6)-(ｳ)</t>
  </si>
  <si>
    <t>4-(6)-(ｴ)</t>
  </si>
  <si>
    <t>4-(6)-(ｵ)</t>
  </si>
  <si>
    <t>4-(6)-(ｶ)</t>
  </si>
  <si>
    <t>5-(1)</t>
  </si>
  <si>
    <t>(2) 道立自然公園施設整備事業</t>
  </si>
  <si>
    <t>5-(2)</t>
  </si>
  <si>
    <t>(3) 観光業の振興に関する事業</t>
  </si>
  <si>
    <t>5-(3)-(ｱ)</t>
  </si>
  <si>
    <t>5-(3)-(ｲ)</t>
  </si>
  <si>
    <t>5-(3)-(ｳ)</t>
  </si>
  <si>
    <t>5-(3)-(ｴ)</t>
  </si>
  <si>
    <t>5-(3)-(ｵ)</t>
  </si>
  <si>
    <t>5-(3)-(ｶ)</t>
  </si>
  <si>
    <t>(4) 振興局独自メニュー</t>
    <rPh sb="4" eb="7">
      <t>シンコウキョク</t>
    </rPh>
    <rPh sb="7" eb="9">
      <t>ドクジ</t>
    </rPh>
    <phoneticPr fontId="4"/>
  </si>
  <si>
    <t>5-(4)</t>
  </si>
  <si>
    <t>5-(5)-(ｱ)</t>
  </si>
  <si>
    <t>5-(5)-(ｲ)</t>
  </si>
  <si>
    <t>5-(5)-(ｳ)</t>
  </si>
  <si>
    <t>5-(5)-(ｴ)</t>
  </si>
  <si>
    <t>5-(5)-(ｵ)</t>
  </si>
  <si>
    <t>5-(5)-(ｶ)</t>
  </si>
  <si>
    <t>6 産業振興事業</t>
  </si>
  <si>
    <t>(1) 農業振興施設等整備事業</t>
  </si>
  <si>
    <t>(1) 地域のシステム化のための事業</t>
    <rPh sb="4" eb="6">
      <t>チイキ</t>
    </rPh>
    <rPh sb="11" eb="12">
      <t>カ</t>
    </rPh>
    <rPh sb="16" eb="18">
      <t>ジギョウ</t>
    </rPh>
    <phoneticPr fontId="4"/>
  </si>
  <si>
    <t>6-(1)-(1)</t>
  </si>
  <si>
    <t>(2) 農村における新たな産業おこしのための事業</t>
    <rPh sb="4" eb="6">
      <t>ノウソン</t>
    </rPh>
    <rPh sb="10" eb="11">
      <t>アラ</t>
    </rPh>
    <rPh sb="13" eb="15">
      <t>サンギョウ</t>
    </rPh>
    <rPh sb="22" eb="24">
      <t>ジギョウ</t>
    </rPh>
    <phoneticPr fontId="4"/>
  </si>
  <si>
    <t>6-(1)-(2)</t>
  </si>
  <si>
    <t>(3) 新しい就農支援システムのための事業</t>
    <rPh sb="4" eb="5">
      <t>アタラ</t>
    </rPh>
    <rPh sb="7" eb="9">
      <t>シュウノウ</t>
    </rPh>
    <rPh sb="9" eb="11">
      <t>シエン</t>
    </rPh>
    <rPh sb="19" eb="21">
      <t>ジギョウ</t>
    </rPh>
    <phoneticPr fontId="4"/>
  </si>
  <si>
    <t>6-(1)-(3)</t>
  </si>
  <si>
    <t>(4) 地域水田農業の高度化のための事業</t>
    <rPh sb="4" eb="6">
      <t>チイキ</t>
    </rPh>
    <rPh sb="6" eb="8">
      <t>スイデン</t>
    </rPh>
    <rPh sb="8" eb="10">
      <t>ノウギョウ</t>
    </rPh>
    <rPh sb="11" eb="14">
      <t>コウドカ</t>
    </rPh>
    <rPh sb="18" eb="20">
      <t>ジギョウ</t>
    </rPh>
    <phoneticPr fontId="4"/>
  </si>
  <si>
    <t>6-(1)-(4)</t>
  </si>
  <si>
    <t>(5) 振興局長が認める事業</t>
    <rPh sb="4" eb="6">
      <t>シンコウ</t>
    </rPh>
    <rPh sb="6" eb="8">
      <t>キョクチョウ</t>
    </rPh>
    <rPh sb="9" eb="10">
      <t>ミト</t>
    </rPh>
    <rPh sb="12" eb="14">
      <t>ジギョウ</t>
    </rPh>
    <phoneticPr fontId="4"/>
  </si>
  <si>
    <t>6-(1)-(5)</t>
  </si>
  <si>
    <t>(2) 漁業振興設備等整備事業</t>
  </si>
  <si>
    <t>6-(2)-(1)</t>
  </si>
  <si>
    <t>6-(2)-(2)</t>
  </si>
  <si>
    <t>(3) 地域関連産業連携支援事業</t>
    <rPh sb="4" eb="6">
      <t>チイキ</t>
    </rPh>
    <rPh sb="6" eb="8">
      <t>カンレン</t>
    </rPh>
    <rPh sb="8" eb="10">
      <t>サンギョウ</t>
    </rPh>
    <rPh sb="10" eb="12">
      <t>レンケイ</t>
    </rPh>
    <rPh sb="12" eb="14">
      <t>シエン</t>
    </rPh>
    <rPh sb="14" eb="16">
      <t>ジギョウ</t>
    </rPh>
    <phoneticPr fontId="4"/>
  </si>
  <si>
    <t>6-(2)-(3)</t>
  </si>
  <si>
    <t>(4) 漁業新技術導入事業</t>
    <rPh sb="4" eb="6">
      <t>ギョギョウ</t>
    </rPh>
    <rPh sb="6" eb="9">
      <t>シンギジュツ</t>
    </rPh>
    <rPh sb="9" eb="11">
      <t>ドウニュウ</t>
    </rPh>
    <rPh sb="11" eb="13">
      <t>ジギョウ</t>
    </rPh>
    <phoneticPr fontId="4"/>
  </si>
  <si>
    <t>6-(2)-(4)</t>
  </si>
  <si>
    <t>6-(2)-(5)</t>
  </si>
  <si>
    <t>(6) 新たなる漁場づくりや荒廃漁場の機能回復のための事業</t>
    <rPh sb="4" eb="5">
      <t>アラ</t>
    </rPh>
    <rPh sb="8" eb="10">
      <t>ギョバ</t>
    </rPh>
    <rPh sb="14" eb="16">
      <t>コウハイ</t>
    </rPh>
    <rPh sb="16" eb="18">
      <t>ギョバ</t>
    </rPh>
    <rPh sb="19" eb="21">
      <t>キノウ</t>
    </rPh>
    <rPh sb="21" eb="23">
      <t>カイフク</t>
    </rPh>
    <rPh sb="27" eb="29">
      <t>ジギョウ</t>
    </rPh>
    <phoneticPr fontId="4"/>
  </si>
  <si>
    <t>6-(2)-(6)</t>
  </si>
  <si>
    <t>(7) 振興局長が認める事業</t>
  </si>
  <si>
    <t>6-(2)-(7)</t>
  </si>
  <si>
    <t>(3) 産業活性化支援施設整備事業</t>
  </si>
  <si>
    <t>6-(3)</t>
  </si>
  <si>
    <t>(4) 地域特産品奨励事業</t>
  </si>
  <si>
    <t>6-(4)-(ｱ)</t>
  </si>
  <si>
    <t>6-(4)-(ｲ)</t>
  </si>
  <si>
    <t>6-(4)-(ｳ)</t>
  </si>
  <si>
    <t>6-(4)-(ｴ)</t>
  </si>
  <si>
    <t>6-(4)-(ｵ)</t>
  </si>
  <si>
    <t>6-(4)-(ｶ)</t>
  </si>
  <si>
    <t>(5) 農林水産業の振興に関する事業</t>
  </si>
  <si>
    <t>6-(5)-(ｱ)</t>
  </si>
  <si>
    <t>6-(5)-(ｲ)</t>
  </si>
  <si>
    <t>6-(5)-(ｳ)</t>
  </si>
  <si>
    <t>6-(5)-(ｴ)</t>
  </si>
  <si>
    <t>6-(5)-(ｵ)</t>
  </si>
  <si>
    <t>6-(5)-(ｶ)</t>
  </si>
  <si>
    <t>(6) 商工業の振興に関する事業</t>
  </si>
  <si>
    <t>6-(6)-(ｱ)</t>
  </si>
  <si>
    <t>6-(6)-(ｲ)</t>
  </si>
  <si>
    <t>6-(6)-(ｳ)</t>
  </si>
  <si>
    <t>6-(6)-(ｴ)</t>
  </si>
  <si>
    <t>6-(6)-(ｵ)</t>
  </si>
  <si>
    <t>6-(6)-(ｶ)</t>
  </si>
  <si>
    <t>(7) 食関連産業振興事業</t>
    <rPh sb="4" eb="5">
      <t>ショク</t>
    </rPh>
    <rPh sb="5" eb="7">
      <t>カンレン</t>
    </rPh>
    <rPh sb="7" eb="9">
      <t>サンギョウ</t>
    </rPh>
    <rPh sb="9" eb="11">
      <t>シンコウ</t>
    </rPh>
    <rPh sb="11" eb="13">
      <t>ジギョウ</t>
    </rPh>
    <phoneticPr fontId="4"/>
  </si>
  <si>
    <t>6-(7)-(ｱ)</t>
  </si>
  <si>
    <t>6-(7)-(ｲ)</t>
  </si>
  <si>
    <t>6-(7)-(ｳ)</t>
  </si>
  <si>
    <t>6-(7)-(ｴ)</t>
  </si>
  <si>
    <t>6-(7)-(ｵ)</t>
  </si>
  <si>
    <t>6-(7)-(ｶ)</t>
  </si>
  <si>
    <t>(8) 地域雇用対策に関する事業</t>
  </si>
  <si>
    <t>6-(8)-(ｱ)</t>
  </si>
  <si>
    <t>6-(8)-(ｲ)</t>
  </si>
  <si>
    <t>6-(8)-(ｳ)</t>
  </si>
  <si>
    <t>6-(8)-(ｴ)</t>
  </si>
  <si>
    <t>6-(8)-(ｵ)</t>
  </si>
  <si>
    <t>6-(8)-(ｶ)</t>
  </si>
  <si>
    <t>6-(9)-1-(1)-ｱ</t>
  </si>
  <si>
    <t>6-(9)-1-(1)-ｲ</t>
  </si>
  <si>
    <t>6-(9)-1-(1)-ｳ</t>
  </si>
  <si>
    <t>ｴ その他振興局長が認める事業</t>
  </si>
  <si>
    <t>6-(9)-1-(1)-ｴ</t>
  </si>
  <si>
    <t>6-(9)-1-(2)-ｱ</t>
  </si>
  <si>
    <t>6-(9)-1-(2)-ｲ</t>
  </si>
  <si>
    <t>6-(9)-1-(2)-ｳ</t>
  </si>
  <si>
    <t>6-(9)-1-(2)-ｴ</t>
  </si>
  <si>
    <t>ｱ 調査検討事業</t>
  </si>
  <si>
    <t>6-(9)-2-(1)-ｱ</t>
  </si>
  <si>
    <t>6-(9)-2-(1)-ｲ</t>
  </si>
  <si>
    <t>6-(9)-2-(1)-ｳ</t>
  </si>
  <si>
    <t>6-(9)-2-(1)-ｴ</t>
  </si>
  <si>
    <t>ｵ 研究機関等への技術者等派遣事業</t>
  </si>
  <si>
    <t>6-(9)-2-(1)-ｵ</t>
  </si>
  <si>
    <t>ｶ 専門家等招へい事業</t>
  </si>
  <si>
    <t>6-(9)-2-(1)-ｶ</t>
  </si>
  <si>
    <t>6-(9)-2-(1)-ｷ</t>
  </si>
  <si>
    <t>6-(9)-2-(1)-ｸ</t>
  </si>
  <si>
    <t>ｹ その他振興局長が認める事業</t>
  </si>
  <si>
    <t>6-(9)-2-(1)-ｹ</t>
  </si>
  <si>
    <t>6-(9)-2-(2)-ｱ</t>
  </si>
  <si>
    <t>6-(9)-2-(2)-ｲ</t>
  </si>
  <si>
    <t>6-(9)-2-(2)-ｳ</t>
  </si>
  <si>
    <t>6-(9)-2-(2)-ｴ</t>
  </si>
  <si>
    <t>6-(9)-2-(2)-ｵ</t>
  </si>
  <si>
    <t>6-(9)-2-(2)-ｶ</t>
  </si>
  <si>
    <t>6-(9)-2-(2)-ｷ</t>
  </si>
  <si>
    <t>6-(9)-2-(2)-ｸ</t>
  </si>
  <si>
    <t>6-(9)-2-(2)-ｹ</t>
  </si>
  <si>
    <t>6-(9)-2-(3)-ｱ</t>
  </si>
  <si>
    <t>6-(9)-2-(3)-ｲ</t>
  </si>
  <si>
    <t>6-(9)-2-(3)-ｳ</t>
  </si>
  <si>
    <t>6-(9)-2-(3)-ｴ</t>
  </si>
  <si>
    <t>6-(9)-2-(3)-ｵ</t>
  </si>
  <si>
    <t>6-(9)-2-(3)-ｶ</t>
  </si>
  <si>
    <t>6-(9)-2-(3)-ｷ</t>
  </si>
  <si>
    <t>6-(9)-2-(3)-ｸ</t>
  </si>
  <si>
    <t>6-(9)-2-(3)-ｹ</t>
  </si>
  <si>
    <t>(10) 振興局独自メニュー</t>
    <rPh sb="5" eb="8">
      <t>シンコウキョク</t>
    </rPh>
    <rPh sb="8" eb="10">
      <t>ドクジ</t>
    </rPh>
    <phoneticPr fontId="4"/>
  </si>
  <si>
    <t>6-(10)-(ｱ)</t>
  </si>
  <si>
    <t>6-(10)-(ｲ)</t>
  </si>
  <si>
    <t>6-(10)-(ｳ)</t>
  </si>
  <si>
    <t>6-(10)-(ｴ)</t>
  </si>
  <si>
    <t>6-(10)-(ｵ)</t>
  </si>
  <si>
    <t>6-(10)-(ｶ)</t>
  </si>
  <si>
    <t>(1) 国際化推進施設整備事業</t>
  </si>
  <si>
    <t>7-(1)</t>
  </si>
  <si>
    <t>(2) 港湾観光支援施設整備事業</t>
  </si>
  <si>
    <t>7-(2)</t>
  </si>
  <si>
    <t>(3) 海洋性スポーツ振興施設整備事業</t>
  </si>
  <si>
    <t>7-(3)</t>
  </si>
  <si>
    <t>(1) 新エネルギー等開発利用施設整備事業</t>
  </si>
  <si>
    <t>8-(1)</t>
  </si>
  <si>
    <t>8-(2)-(ｱ)</t>
  </si>
  <si>
    <t>8-(2)-(ｲ)</t>
  </si>
  <si>
    <t>8-(2)-(ｳ)</t>
  </si>
  <si>
    <t>8-(2)-(ｴ)</t>
  </si>
  <si>
    <t>8-(2)-(ｵ)</t>
  </si>
  <si>
    <t>8-(2)-(ｶ)</t>
  </si>
  <si>
    <t>市町村広域行政推進事業</t>
  </si>
  <si>
    <t>9-(ｱ)</t>
  </si>
  <si>
    <t>9-(ｲ)</t>
  </si>
  <si>
    <t>9-(ｳ)</t>
  </si>
  <si>
    <t>9-(ｴ)</t>
  </si>
  <si>
    <t>9-(ｵ)</t>
  </si>
  <si>
    <t>9-(ｶ)</t>
  </si>
  <si>
    <t>合併市町村まちづくり推進事業</t>
  </si>
  <si>
    <t>10</t>
  </si>
  <si>
    <t>(1) 合併記念式典開催事業</t>
  </si>
  <si>
    <t>10-(1)-(ｱ)</t>
  </si>
  <si>
    <t>10-(1)-(ｲ)</t>
  </si>
  <si>
    <t>10-(1)-(ｳ)</t>
  </si>
  <si>
    <t>10-(1)-(ｴ)</t>
  </si>
  <si>
    <t>10-(1)-(ｵ)</t>
  </si>
  <si>
    <t>10-(1)-(ｶ)</t>
  </si>
  <si>
    <t>10-(2)-(ｱ)</t>
  </si>
  <si>
    <t>10-(2)-(ｲ)</t>
  </si>
  <si>
    <t>10-(2)-(ｳ)</t>
  </si>
  <si>
    <t>10-(2)-(ｴ)</t>
  </si>
  <si>
    <t>10-(2)-(ｵ)</t>
  </si>
  <si>
    <t>10-(2)-(ｶ)</t>
  </si>
  <si>
    <t>10-(3)-(ｱ)</t>
  </si>
  <si>
    <t>10-(3)-(ｲ)</t>
  </si>
  <si>
    <t>10-(3)-(ｳ)</t>
  </si>
  <si>
    <t>10-(3)-(ｴ)</t>
  </si>
  <si>
    <t>10-(3)-(ｵ)</t>
  </si>
  <si>
    <t>10-(3)-(ｶ)</t>
  </si>
  <si>
    <t>10-(4)-(ｱ)</t>
  </si>
  <si>
    <t>10-(4)-(ｲ)</t>
  </si>
  <si>
    <t>10-(4)-(ｳ)</t>
  </si>
  <si>
    <t>10-(4)-(ｴ)</t>
  </si>
  <si>
    <t>10-(4)-(ｵ)</t>
  </si>
  <si>
    <t>10-(4)-(ｶ)</t>
  </si>
  <si>
    <t>(5) 合併の推進を図るため実施する事業</t>
  </si>
  <si>
    <t>10-(5)-(ｱ)</t>
  </si>
  <si>
    <t>10-(5)-(ｲ)</t>
  </si>
  <si>
    <t>10-(5)-(ｳ)</t>
  </si>
  <si>
    <t>10-(5)-(ｴ)</t>
  </si>
  <si>
    <t>10-(5)-(ｵ)</t>
  </si>
  <si>
    <t>10-(5)-(ｶ)</t>
  </si>
  <si>
    <t>11 地域重点プロジェクト推進事業</t>
  </si>
  <si>
    <t>11</t>
  </si>
  <si>
    <t>11-(ｱ)</t>
  </si>
  <si>
    <t>11-(ｲ)</t>
  </si>
  <si>
    <t>11-(ｳ)</t>
  </si>
  <si>
    <t>11-(ｴ)</t>
  </si>
  <si>
    <t>11-(ｵ)</t>
  </si>
  <si>
    <t>11-(ｶ)</t>
  </si>
  <si>
    <t>12 権限移譲推進事業</t>
  </si>
  <si>
    <t>12-(ｱ)</t>
  </si>
  <si>
    <t>12-(ｲ)</t>
  </si>
  <si>
    <t>12-(ｳ)</t>
  </si>
  <si>
    <t>12-(ｴ)</t>
  </si>
  <si>
    <t>12-(ｵ)</t>
  </si>
  <si>
    <t>12-(ｶ)</t>
  </si>
  <si>
    <t>13-(1)</t>
  </si>
  <si>
    <t>13-(2)</t>
  </si>
  <si>
    <t>13-(3)</t>
  </si>
  <si>
    <t>小規模土地改良事業</t>
  </si>
  <si>
    <t>14</t>
  </si>
  <si>
    <t>小規模林道整備事業</t>
  </si>
  <si>
    <t>ｱ　経営林道整備事業</t>
  </si>
  <si>
    <t>15-ｱ</t>
  </si>
  <si>
    <t>ｲ　山村活性化小規模基盤整備事業</t>
  </si>
  <si>
    <t>15-ｲ</t>
  </si>
  <si>
    <t>ｳ　林道周辺整備事業</t>
  </si>
  <si>
    <t>15-ｳ</t>
  </si>
  <si>
    <t>ｴ　環境改良事業</t>
    <rPh sb="2" eb="4">
      <t>カンキョウ</t>
    </rPh>
    <rPh sb="4" eb="6">
      <t>カイリョウ</t>
    </rPh>
    <rPh sb="6" eb="8">
      <t>ジギョウ</t>
    </rPh>
    <phoneticPr fontId="4"/>
  </si>
  <si>
    <t>15-ｴ</t>
  </si>
  <si>
    <t>ｵ　生産林道整備事業</t>
    <rPh sb="2" eb="4">
      <t>セイサン</t>
    </rPh>
    <rPh sb="4" eb="6">
      <t>リンドウ</t>
    </rPh>
    <rPh sb="6" eb="8">
      <t>セイビ</t>
    </rPh>
    <rPh sb="8" eb="10">
      <t>ジギョウ</t>
    </rPh>
    <phoneticPr fontId="4"/>
  </si>
  <si>
    <t>15-ｵ</t>
  </si>
  <si>
    <t>小規模治山事業</t>
  </si>
  <si>
    <t>船揚場整備事業</t>
  </si>
  <si>
    <t>20-(1)</t>
  </si>
  <si>
    <t>20-(2)</t>
  </si>
  <si>
    <t>20-(3)</t>
  </si>
  <si>
    <t>20-(4)</t>
  </si>
  <si>
    <t>20-(5)</t>
  </si>
  <si>
    <t>20-(6)</t>
  </si>
  <si>
    <t>20-(7)-(ｱ)</t>
  </si>
  <si>
    <t>20-(7)-(ｲ)</t>
  </si>
  <si>
    <t>20-(7)-(ｳ)</t>
  </si>
  <si>
    <t>20-(7)-(ｴ)</t>
  </si>
  <si>
    <t>20-(7)-(ｵ)</t>
  </si>
  <si>
    <t>20-(7)-(ｶ)</t>
  </si>
  <si>
    <t>21-(1)</t>
  </si>
  <si>
    <t>21-(2)</t>
  </si>
  <si>
    <t>21-(3)</t>
  </si>
  <si>
    <t>21-(4)</t>
  </si>
  <si>
    <t>21-(5)</t>
  </si>
  <si>
    <t>21-(6)-ｱ</t>
  </si>
  <si>
    <t>21-(6)-ｲ</t>
  </si>
  <si>
    <t>ｳ　振興局長が認める事業</t>
  </si>
  <si>
    <t>21-(6)-ｳ</t>
  </si>
  <si>
    <t>グループホーム等整備事業</t>
    <rPh sb="7" eb="8">
      <t>トウ</t>
    </rPh>
    <rPh sb="8" eb="10">
      <t>セイビ</t>
    </rPh>
    <rPh sb="10" eb="12">
      <t>ジギョウ</t>
    </rPh>
    <phoneticPr fontId="4"/>
  </si>
  <si>
    <t>19-(1)</t>
  </si>
  <si>
    <t>ヘルパーステーション整備事業</t>
    <rPh sb="10" eb="12">
      <t>セイビ</t>
    </rPh>
    <rPh sb="12" eb="14">
      <t>ジギョウ</t>
    </rPh>
    <phoneticPr fontId="4"/>
  </si>
  <si>
    <t>19-(2)</t>
  </si>
  <si>
    <t>デイサービスセンター等整備事業</t>
    <rPh sb="10" eb="11">
      <t>トウ</t>
    </rPh>
    <rPh sb="11" eb="13">
      <t>セイビ</t>
    </rPh>
    <rPh sb="13" eb="15">
      <t>ジギョウ</t>
    </rPh>
    <phoneticPr fontId="4"/>
  </si>
  <si>
    <t>19-(3)</t>
  </si>
  <si>
    <t>19-(4)</t>
  </si>
  <si>
    <t>福祉環境整備促進事業</t>
    <rPh sb="0" eb="2">
      <t>フクシ</t>
    </rPh>
    <rPh sb="2" eb="4">
      <t>カンキョウ</t>
    </rPh>
    <rPh sb="4" eb="6">
      <t>セイビ</t>
    </rPh>
    <rPh sb="6" eb="8">
      <t>ソクシン</t>
    </rPh>
    <rPh sb="8" eb="10">
      <t>ジギョウ</t>
    </rPh>
    <phoneticPr fontId="4"/>
  </si>
  <si>
    <t>19-(5)</t>
  </si>
  <si>
    <t>福祉の家設置事業</t>
    <rPh sb="0" eb="2">
      <t>フクシ</t>
    </rPh>
    <rPh sb="3" eb="4">
      <t>イエ</t>
    </rPh>
    <rPh sb="4" eb="6">
      <t>セッチ</t>
    </rPh>
    <rPh sb="6" eb="8">
      <t>ジギョウ</t>
    </rPh>
    <phoneticPr fontId="4"/>
  </si>
  <si>
    <t>19-(6)</t>
  </si>
  <si>
    <t>福祉の店設置事業</t>
    <rPh sb="0" eb="2">
      <t>フクシ</t>
    </rPh>
    <rPh sb="3" eb="4">
      <t>ミセ</t>
    </rPh>
    <rPh sb="4" eb="6">
      <t>セッチ</t>
    </rPh>
    <rPh sb="6" eb="8">
      <t>ジギョウ</t>
    </rPh>
    <phoneticPr fontId="4"/>
  </si>
  <si>
    <t>19-(7)</t>
  </si>
  <si>
    <t>民間保育施設支援事業</t>
    <rPh sb="0" eb="2">
      <t>ミンカン</t>
    </rPh>
    <rPh sb="2" eb="4">
      <t>ホイク</t>
    </rPh>
    <rPh sb="4" eb="6">
      <t>シセツ</t>
    </rPh>
    <rPh sb="6" eb="8">
      <t>シエン</t>
    </rPh>
    <rPh sb="8" eb="10">
      <t>ジギョウ</t>
    </rPh>
    <phoneticPr fontId="4"/>
  </si>
  <si>
    <t>19-(8)</t>
  </si>
  <si>
    <t>地域子育てサロン整備事業</t>
    <rPh sb="0" eb="2">
      <t>チイキ</t>
    </rPh>
    <rPh sb="2" eb="4">
      <t>コソダ</t>
    </rPh>
    <rPh sb="8" eb="10">
      <t>セイビ</t>
    </rPh>
    <rPh sb="10" eb="12">
      <t>ジギョウ</t>
    </rPh>
    <phoneticPr fontId="4"/>
  </si>
  <si>
    <t>19-(9)</t>
  </si>
  <si>
    <t>福祉車両購入事業</t>
    <rPh sb="0" eb="2">
      <t>フクシ</t>
    </rPh>
    <rPh sb="2" eb="4">
      <t>シャリョウ</t>
    </rPh>
    <rPh sb="4" eb="6">
      <t>コウニュウ</t>
    </rPh>
    <rPh sb="6" eb="8">
      <t>ジギョウ</t>
    </rPh>
    <phoneticPr fontId="4"/>
  </si>
  <si>
    <t>19-(10)</t>
  </si>
  <si>
    <t>ふれ愛デー推進事業</t>
  </si>
  <si>
    <t>19-(11)</t>
  </si>
  <si>
    <t>19-(12)</t>
  </si>
  <si>
    <t>高齢者作業所運営事業</t>
  </si>
  <si>
    <t>19-(13)</t>
  </si>
  <si>
    <t>19-(14)</t>
  </si>
  <si>
    <t>障がい者等共同利用機器購入事業</t>
  </si>
  <si>
    <t>19-(15)</t>
  </si>
  <si>
    <t>高齢者グループホーム運営事業</t>
  </si>
  <si>
    <t>19-(16)</t>
  </si>
  <si>
    <t>障がい者介護療育等設備整備事業</t>
  </si>
  <si>
    <t>19-(17)</t>
  </si>
  <si>
    <t>在宅福祉サービス設備整備事業</t>
  </si>
  <si>
    <t>19-(18)</t>
  </si>
  <si>
    <t>福祉用具活用促進事業</t>
  </si>
  <si>
    <t>19-(19)</t>
  </si>
  <si>
    <t>自助具給付事業</t>
  </si>
  <si>
    <t>19-(20)</t>
  </si>
  <si>
    <t>重度障がい者タクシー料金補助事業</t>
  </si>
  <si>
    <t>19-(21)</t>
  </si>
  <si>
    <t>精神障がい者地域活動支援センター等通所交通費補助事業</t>
    <rPh sb="6" eb="8">
      <t>チイキ</t>
    </rPh>
    <rPh sb="8" eb="10">
      <t>カツドウ</t>
    </rPh>
    <rPh sb="10" eb="12">
      <t>シエン</t>
    </rPh>
    <phoneticPr fontId="4"/>
  </si>
  <si>
    <t>19-(22)</t>
  </si>
  <si>
    <t>在宅介護支援センターまちかど相談所設置事業</t>
  </si>
  <si>
    <t>19-(23)</t>
  </si>
  <si>
    <t>在宅サービス促進事業</t>
  </si>
  <si>
    <t>19-(24)</t>
  </si>
  <si>
    <t>発達支援センター事業</t>
  </si>
  <si>
    <t>19-(25)</t>
  </si>
  <si>
    <t>健全育成促進設備整備事業</t>
  </si>
  <si>
    <t>19-(26)</t>
  </si>
  <si>
    <t>地域子育て総合支援センター運営事業</t>
  </si>
  <si>
    <t>19-(27)</t>
  </si>
  <si>
    <t>高齢者等の冬の生活支援事業</t>
  </si>
  <si>
    <t>ｱ　除雪ロータリー等設置</t>
    <rPh sb="2" eb="4">
      <t>ジョセツ</t>
    </rPh>
    <rPh sb="9" eb="10">
      <t>トウ</t>
    </rPh>
    <rPh sb="10" eb="12">
      <t>セッチ</t>
    </rPh>
    <phoneticPr fontId="4"/>
  </si>
  <si>
    <t>19-(28)-ｱ</t>
  </si>
  <si>
    <t>ｲ　冬季増嵩経費に対する支援</t>
    <rPh sb="2" eb="4">
      <t>トウキ</t>
    </rPh>
    <rPh sb="4" eb="5">
      <t>ゾウ</t>
    </rPh>
    <rPh sb="5" eb="6">
      <t>スウ</t>
    </rPh>
    <rPh sb="6" eb="8">
      <t>ケイヒ</t>
    </rPh>
    <rPh sb="9" eb="10">
      <t>タイ</t>
    </rPh>
    <rPh sb="12" eb="14">
      <t>シエン</t>
    </rPh>
    <phoneticPr fontId="4"/>
  </si>
  <si>
    <t>19-(28)-ｲ</t>
  </si>
  <si>
    <t>ｳ　高齢者等の地域における自立生活の支援</t>
  </si>
  <si>
    <t>19-(28)-ｳ</t>
  </si>
  <si>
    <t>福祉避難所機能確保促進事業</t>
    <rPh sb="0" eb="2">
      <t>フクシ</t>
    </rPh>
    <rPh sb="2" eb="5">
      <t>ヒナンジョ</t>
    </rPh>
    <rPh sb="5" eb="7">
      <t>キノウ</t>
    </rPh>
    <rPh sb="7" eb="9">
      <t>カクホ</t>
    </rPh>
    <rPh sb="9" eb="11">
      <t>ソクシン</t>
    </rPh>
    <rPh sb="11" eb="13">
      <t>ジギョウ</t>
    </rPh>
    <phoneticPr fontId="4"/>
  </si>
  <si>
    <t>19-(29)</t>
  </si>
  <si>
    <r>
      <rPr>
        <sz val="11"/>
        <rFont val="ＡＲ丸ゴシック体Ｍ"/>
        <family val="3"/>
        <charset val="128"/>
      </rPr>
      <t>18 エゾシカ緊急対策事業</t>
    </r>
    <rPh sb="7" eb="9">
      <t>キンキュウ</t>
    </rPh>
    <rPh sb="9" eb="11">
      <t>タイサク</t>
    </rPh>
    <rPh sb="11" eb="13">
      <t>ジギョウ</t>
    </rPh>
    <phoneticPr fontId="4"/>
  </si>
  <si>
    <t>ハード
ソフト</t>
    <phoneticPr fontId="1"/>
  </si>
  <si>
    <t>コード</t>
    <phoneticPr fontId="1"/>
  </si>
  <si>
    <t>事業区分</t>
    <rPh sb="0" eb="2">
      <t>ジギョウ</t>
    </rPh>
    <rPh sb="2" eb="4">
      <t>クブン</t>
    </rPh>
    <phoneticPr fontId="4"/>
  </si>
  <si>
    <t>対象事業</t>
    <rPh sb="0" eb="2">
      <t>タイショウ</t>
    </rPh>
    <rPh sb="2" eb="4">
      <t>ジギョウ</t>
    </rPh>
    <phoneticPr fontId="4"/>
  </si>
  <si>
    <t>事業内容</t>
    <rPh sb="0" eb="2">
      <t>ジギョウ</t>
    </rPh>
    <rPh sb="2" eb="4">
      <t>ナイヨウ</t>
    </rPh>
    <phoneticPr fontId="4"/>
  </si>
  <si>
    <t>－</t>
    <phoneticPr fontId="1"/>
  </si>
  <si>
    <t>　地域づくり事業</t>
    <phoneticPr fontId="1"/>
  </si>
  <si>
    <t>5 観光</t>
    <phoneticPr fontId="1"/>
  </si>
  <si>
    <t>　振興事業</t>
    <phoneticPr fontId="1"/>
  </si>
  <si>
    <t>(1) 観光ﾚｸﾘｴｰｼｮﾝ基盤施設整備事業</t>
    <rPh sb="18" eb="20">
      <t>セイビ</t>
    </rPh>
    <rPh sb="20" eb="22">
      <t>ジギョウ</t>
    </rPh>
    <phoneticPr fontId="4"/>
  </si>
  <si>
    <t>　新エネルギー</t>
    <phoneticPr fontId="1"/>
  </si>
  <si>
    <t>　振興事業</t>
    <phoneticPr fontId="1"/>
  </si>
  <si>
    <t>9 市町村広域行政</t>
    <phoneticPr fontId="1"/>
  </si>
  <si>
    <t>　に関する事業</t>
    <phoneticPr fontId="1"/>
  </si>
  <si>
    <t>10 合併市町村</t>
    <phoneticPr fontId="1"/>
  </si>
  <si>
    <t>　 まちづくり</t>
    <phoneticPr fontId="1"/>
  </si>
  <si>
    <t>　 推進事業</t>
    <phoneticPr fontId="1"/>
  </si>
  <si>
    <t>14 地域産業基盤</t>
    <phoneticPr fontId="1"/>
  </si>
  <si>
    <t>　 整備事業</t>
    <phoneticPr fontId="1"/>
  </si>
  <si>
    <t>　 強化事業</t>
    <phoneticPr fontId="1"/>
  </si>
  <si>
    <t>20 地域防災力</t>
    <rPh sb="3" eb="5">
      <t>チイキ</t>
    </rPh>
    <rPh sb="5" eb="8">
      <t>ボウサイリョク</t>
    </rPh>
    <phoneticPr fontId="1"/>
  </si>
  <si>
    <t>　 介護保険基盤</t>
    <phoneticPr fontId="1"/>
  </si>
  <si>
    <t>　 整備事業</t>
    <phoneticPr fontId="1"/>
  </si>
  <si>
    <t>　 活性化</t>
    <phoneticPr fontId="1"/>
  </si>
  <si>
    <t>　 促進事業</t>
    <phoneticPr fontId="1"/>
  </si>
  <si>
    <t>13 地域医療</t>
    <rPh sb="3" eb="5">
      <t>チイキ</t>
    </rPh>
    <rPh sb="5" eb="7">
      <t>イリョウ</t>
    </rPh>
    <phoneticPr fontId="4"/>
  </si>
  <si>
    <t>　 対策事業</t>
    <phoneticPr fontId="1"/>
  </si>
  <si>
    <t>3 生活環境整備･</t>
  </si>
  <si>
    <t>(5) 火葬場･葬祭場整備事業</t>
  </si>
  <si>
    <t>(9) 地域環境保全･創造事業</t>
  </si>
  <si>
    <t>(10) 地域間交流･連携事業</t>
  </si>
  <si>
    <t>(1) 共同化･協業化促進事業</t>
    <rPh sb="4" eb="7">
      <t>キョウドウカ</t>
    </rPh>
    <rPh sb="8" eb="11">
      <t>キョウギョウカ</t>
    </rPh>
    <rPh sb="11" eb="13">
      <t>ソクシン</t>
    </rPh>
    <rPh sb="13" eb="15">
      <t>ジギョウ</t>
    </rPh>
    <phoneticPr fontId="4"/>
  </si>
  <si>
    <t>(2) 高齢者･女性就労環境支援事業</t>
    <rPh sb="4" eb="7">
      <t>コウレイシャ</t>
    </rPh>
    <rPh sb="8" eb="10">
      <t>ジョセイ</t>
    </rPh>
    <rPh sb="10" eb="12">
      <t>シュウロウ</t>
    </rPh>
    <rPh sb="12" eb="14">
      <t>カンキョウ</t>
    </rPh>
    <rPh sb="14" eb="16">
      <t>シエン</t>
    </rPh>
    <rPh sb="16" eb="18">
      <t>ジギョウ</t>
    </rPh>
    <phoneticPr fontId="4"/>
  </si>
  <si>
    <t>ｳ 展示会･商談会等への参加や開催事業</t>
  </si>
  <si>
    <t>ｳ 技術･ノウハウ等交流事業</t>
  </si>
  <si>
    <t>ｴ 研究会･研修会等の開催事業</t>
  </si>
  <si>
    <t>ｷ 展示会･商談会等開催事業</t>
  </si>
  <si>
    <t>8 省エネルギー･</t>
  </si>
  <si>
    <t>(2) 省エネルギー･新エネルギー促進事業</t>
  </si>
  <si>
    <t>(7) 地域防災･減災対策推進事業</t>
    <rPh sb="4" eb="6">
      <t>チイキ</t>
    </rPh>
    <rPh sb="6" eb="8">
      <t>ボウサイ</t>
    </rPh>
    <rPh sb="9" eb="11">
      <t>ゲンサイ</t>
    </rPh>
    <rPh sb="11" eb="13">
      <t>タイサク</t>
    </rPh>
    <rPh sb="13" eb="15">
      <t>スイシン</t>
    </rPh>
    <rPh sb="15" eb="17">
      <t>ジギョウ</t>
    </rPh>
    <phoneticPr fontId="4"/>
  </si>
  <si>
    <t>21 集落維持･</t>
    <rPh sb="3" eb="5">
      <t>シュウラク</t>
    </rPh>
    <rPh sb="5" eb="7">
      <t>イジ</t>
    </rPh>
    <phoneticPr fontId="1"/>
  </si>
  <si>
    <t>ｱ　その他集落の維持･活性化に資する事業</t>
    <rPh sb="4" eb="5">
      <t>タ</t>
    </rPh>
    <rPh sb="5" eb="7">
      <t>シュウラク</t>
    </rPh>
    <rPh sb="8" eb="10">
      <t>イジ</t>
    </rPh>
    <rPh sb="11" eb="14">
      <t>カッセイカ</t>
    </rPh>
    <rPh sb="15" eb="16">
      <t>シ</t>
    </rPh>
    <rPh sb="18" eb="20">
      <t>ジギョウ</t>
    </rPh>
    <phoneticPr fontId="1"/>
  </si>
  <si>
    <t>19 福祉振興･</t>
    <rPh sb="3" eb="5">
      <t>フクシ</t>
    </rPh>
    <rPh sb="5" eb="7">
      <t>シンコウ</t>
    </rPh>
    <phoneticPr fontId="4"/>
  </si>
  <si>
    <t>介護予防･生きがい対策サービス基盤整備事業</t>
    <rPh sb="0" eb="2">
      <t>カイゴ</t>
    </rPh>
    <rPh sb="2" eb="4">
      <t>ヨボウ</t>
    </rPh>
    <rPh sb="5" eb="6">
      <t>イ</t>
    </rPh>
    <rPh sb="9" eb="11">
      <t>タイサク</t>
    </rPh>
    <rPh sb="15" eb="17">
      <t>キバン</t>
    </rPh>
    <rPh sb="17" eb="19">
      <t>セイビ</t>
    </rPh>
    <rPh sb="19" eb="21">
      <t>ジギョウ</t>
    </rPh>
    <phoneticPr fontId="4"/>
  </si>
  <si>
    <t>高齢者･障がい者作業所等設備整備事業</t>
  </si>
  <si>
    <t>高齢者･障がい者社会参加生きがい促進整備事業</t>
  </si>
  <si>
    <t>(2) 新市町村の知名度･イメージアップ</t>
  </si>
  <si>
    <t>　　のため実施する広報普及事業</t>
    <phoneticPr fontId="1"/>
  </si>
  <si>
    <t>(3) 旧市町村住民間の交流･連携を</t>
  </si>
  <si>
    <t>　　イベント開催事業</t>
    <phoneticPr fontId="1"/>
  </si>
  <si>
    <t>　　旧市町村間の交流･連携を深めながら</t>
    <phoneticPr fontId="1"/>
  </si>
  <si>
    <t>　　引き続き実施するイベント等開催事業</t>
    <phoneticPr fontId="1"/>
  </si>
  <si>
    <t>(1) 診療所整備事業</t>
    <rPh sb="4" eb="7">
      <t>シンリョウジョ</t>
    </rPh>
    <rPh sb="7" eb="9">
      <t>セイビ</t>
    </rPh>
    <rPh sb="9" eb="11">
      <t>ジギョウ</t>
    </rPh>
    <phoneticPr fontId="4"/>
  </si>
  <si>
    <t>(2) 診療所医療機器整備事業</t>
    <rPh sb="4" eb="7">
      <t>シンリョウジョ</t>
    </rPh>
    <rPh sb="7" eb="9">
      <t>イリョウ</t>
    </rPh>
    <rPh sb="9" eb="11">
      <t>キキ</t>
    </rPh>
    <rPh sb="11" eb="13">
      <t>セイビ</t>
    </rPh>
    <rPh sb="13" eb="15">
      <t>ジギョウ</t>
    </rPh>
    <phoneticPr fontId="4"/>
  </si>
  <si>
    <t>(3) 医師用住宅整備事業</t>
    <rPh sb="4" eb="6">
      <t>イシ</t>
    </rPh>
    <rPh sb="6" eb="7">
      <t>ヨウ</t>
    </rPh>
    <rPh sb="7" eb="9">
      <t>ジュウタク</t>
    </rPh>
    <rPh sb="9" eb="11">
      <t>セイビ</t>
    </rPh>
    <rPh sb="11" eb="13">
      <t>ジギョウ</t>
    </rPh>
    <phoneticPr fontId="4"/>
  </si>
  <si>
    <t>(1) 防災施設整備事業</t>
    <rPh sb="4" eb="6">
      <t>ボウサイ</t>
    </rPh>
    <rPh sb="6" eb="8">
      <t>シセツ</t>
    </rPh>
    <phoneticPr fontId="1"/>
  </si>
  <si>
    <t>(2) 避難施設整備事業</t>
    <rPh sb="6" eb="8">
      <t>シセツ</t>
    </rPh>
    <rPh sb="8" eb="10">
      <t>セイビ</t>
    </rPh>
    <phoneticPr fontId="1"/>
  </si>
  <si>
    <t>(3) 備蓄庫整備事業</t>
  </si>
  <si>
    <t>(4) 消防施設整備事業</t>
    <rPh sb="4" eb="6">
      <t>ショウボウ</t>
    </rPh>
    <rPh sb="6" eb="8">
      <t>シセツ</t>
    </rPh>
    <rPh sb="8" eb="10">
      <t>セイビ</t>
    </rPh>
    <rPh sb="10" eb="12">
      <t>ジギョウ</t>
    </rPh>
    <phoneticPr fontId="1"/>
  </si>
  <si>
    <t>(5) 防災備蓄計画等に基づく備蓄品･備品購入事業</t>
    <rPh sb="10" eb="11">
      <t>トウ</t>
    </rPh>
    <rPh sb="23" eb="25">
      <t>ジギョウ</t>
    </rPh>
    <phoneticPr fontId="1"/>
  </si>
  <si>
    <t>(6) 自主防災組織設立事業</t>
  </si>
  <si>
    <t>(1) 集落デマンド交通導入事業(ハード系事業)</t>
    <rPh sb="20" eb="21">
      <t>ケイ</t>
    </rPh>
    <rPh sb="21" eb="23">
      <t>ジギョウ</t>
    </rPh>
    <phoneticPr fontId="1"/>
  </si>
  <si>
    <t>(2) 集落デマンド交通導入事業(ソフト系事業)</t>
    <rPh sb="20" eb="21">
      <t>ケイ</t>
    </rPh>
    <rPh sb="21" eb="23">
      <t>ジギョウ</t>
    </rPh>
    <phoneticPr fontId="1"/>
  </si>
  <si>
    <t>(3) 集落巡回販売(買物支援)事業(ハード系事業)</t>
    <rPh sb="22" eb="23">
      <t>ケイ</t>
    </rPh>
    <rPh sb="23" eb="25">
      <t>ジギョウ</t>
    </rPh>
    <phoneticPr fontId="1"/>
  </si>
  <si>
    <t>(4) 集落巡回販売(買物支援)事業(ソフト系事業)</t>
    <rPh sb="22" eb="23">
      <t>ケイ</t>
    </rPh>
    <rPh sb="23" eb="25">
      <t>ジギョウ</t>
    </rPh>
    <phoneticPr fontId="1"/>
  </si>
  <si>
    <t>(5) 集落空き家･空き店舗活用促進事業(ハード系事業)</t>
    <rPh sb="24" eb="25">
      <t>ケイ</t>
    </rPh>
    <rPh sb="25" eb="27">
      <t>ジギョウ</t>
    </rPh>
    <phoneticPr fontId="1"/>
  </si>
  <si>
    <t>(6) その他集落の維持･活性化に資する</t>
    <rPh sb="6" eb="7">
      <t>タ</t>
    </rPh>
    <rPh sb="7" eb="9">
      <t>シュウラク</t>
    </rPh>
    <rPh sb="10" eb="12">
      <t>イジ</t>
    </rPh>
    <rPh sb="13" eb="16">
      <t>カッセイカ</t>
    </rPh>
    <rPh sb="17" eb="18">
      <t>シ</t>
    </rPh>
    <phoneticPr fontId="1"/>
  </si>
  <si>
    <t>　　事業(ソフト系事業)</t>
    <phoneticPr fontId="1"/>
  </si>
  <si>
    <t>(9) 新産業創造事業</t>
    <rPh sb="4" eb="7">
      <t>シンサンギョウ</t>
    </rPh>
    <rPh sb="7" eb="9">
      <t>ソウゾウ</t>
    </rPh>
    <rPh sb="9" eb="11">
      <t>ジギョウ</t>
    </rPh>
    <phoneticPr fontId="1"/>
  </si>
  <si>
    <t>　1 一般事業</t>
    <rPh sb="3" eb="5">
      <t>イッパン</t>
    </rPh>
    <rPh sb="5" eb="7">
      <t>ジギョウ</t>
    </rPh>
    <phoneticPr fontId="1"/>
  </si>
  <si>
    <t>　　(1) 新規成長分野等創造事業</t>
    <phoneticPr fontId="1"/>
  </si>
  <si>
    <t>　　(2) 生活産業創出事業</t>
    <phoneticPr fontId="1"/>
  </si>
  <si>
    <t>　2 特別対策事業</t>
    <rPh sb="3" eb="5">
      <t>トクベツ</t>
    </rPh>
    <rPh sb="5" eb="7">
      <t>タイサク</t>
    </rPh>
    <rPh sb="7" eb="9">
      <t>ジギョウ</t>
    </rPh>
    <phoneticPr fontId="1"/>
  </si>
  <si>
    <t>　　(1) 新分野進出支援事業</t>
    <rPh sb="6" eb="9">
      <t>シンブンヤ</t>
    </rPh>
    <rPh sb="9" eb="11">
      <t>シンシュツ</t>
    </rPh>
    <rPh sb="11" eb="13">
      <t>シエン</t>
    </rPh>
    <rPh sb="13" eb="15">
      <t>ジギョウ</t>
    </rPh>
    <phoneticPr fontId="1"/>
  </si>
  <si>
    <t>　　(2) 事業者育成事業</t>
    <rPh sb="6" eb="9">
      <t>ジギョウシャ</t>
    </rPh>
    <rPh sb="9" eb="11">
      <t>イクセイ</t>
    </rPh>
    <rPh sb="11" eb="13">
      <t>ジギョウ</t>
    </rPh>
    <phoneticPr fontId="1"/>
  </si>
  <si>
    <t>　　(3) 労働者受入事業</t>
    <rPh sb="6" eb="9">
      <t>ロウドウシャ</t>
    </rPh>
    <rPh sb="9" eb="11">
      <t>ウケイレ</t>
    </rPh>
    <rPh sb="11" eb="13">
      <t>ジギョウ</t>
    </rPh>
    <phoneticPr fontId="1"/>
  </si>
  <si>
    <t>2 教育文化振興</t>
    <phoneticPr fontId="1"/>
  </si>
  <si>
    <t>　事業</t>
    <phoneticPr fontId="1"/>
  </si>
  <si>
    <t>7 港湾利用促進</t>
    <phoneticPr fontId="1"/>
  </si>
  <si>
    <t xml:space="preserve">  事業</t>
    <phoneticPr fontId="1"/>
  </si>
  <si>
    <t>4 スポーツ振興</t>
    <phoneticPr fontId="1"/>
  </si>
  <si>
    <t>　事業</t>
    <phoneticPr fontId="1"/>
  </si>
  <si>
    <t xml:space="preserve">  ﾚｸﾘｴｰｼｮﾝ</t>
    <phoneticPr fontId="1"/>
  </si>
  <si>
    <t>(5) 密漁監視･害敵駆除など､資源の適正管理のための事業</t>
    <rPh sb="4" eb="6">
      <t>ミツリョウ</t>
    </rPh>
    <rPh sb="6" eb="8">
      <t>カンシ</t>
    </rPh>
    <rPh sb="9" eb="11">
      <t>ガイテキ</t>
    </rPh>
    <rPh sb="11" eb="13">
      <t>クジョ</t>
    </rPh>
    <rPh sb="16" eb="18">
      <t>シゲン</t>
    </rPh>
    <rPh sb="19" eb="21">
      <t>テキセイ</t>
    </rPh>
    <rPh sb="21" eb="23">
      <t>カンリ</t>
    </rPh>
    <rPh sb="27" eb="29">
      <t>ジギョウ</t>
    </rPh>
    <phoneticPr fontId="4"/>
  </si>
  <si>
    <t>ｱ 調査､研究､技術開発事業</t>
  </si>
  <si>
    <t>ｲ 研究会･研修会等の開催､専門家等の招へい､従業員等の派遣事業</t>
  </si>
  <si>
    <t>ｲ 研究､技術開発事業</t>
  </si>
  <si>
    <t>ｸ 品評会､競技会等開催事業</t>
  </si>
  <si>
    <t>　　促進するため､新たに実施する</t>
  </si>
  <si>
    <t>(4) 旧市町村地域独自の文化等を継承し､</t>
  </si>
  <si>
    <t>ｲ　その他イベント開催､調査研究事業等</t>
    <rPh sb="4" eb="5">
      <t>タ</t>
    </rPh>
    <rPh sb="9" eb="11">
      <t>カイサイ</t>
    </rPh>
    <rPh sb="12" eb="14">
      <t>チョウサ</t>
    </rPh>
    <rPh sb="14" eb="16">
      <t>ケンキュウ</t>
    </rPh>
    <rPh sb="16" eb="18">
      <t>ジギョウ</t>
    </rPh>
    <rPh sb="18" eb="19">
      <t>トウ</t>
    </rPh>
    <phoneticPr fontId="1"/>
  </si>
  <si>
    <t>事業
種別</t>
    <rPh sb="0" eb="2">
      <t>ジギョウ</t>
    </rPh>
    <rPh sb="3" eb="5">
      <t>シュベツ</t>
    </rPh>
    <phoneticPr fontId="4"/>
  </si>
  <si>
    <t>間接補助
事業者名</t>
    <rPh sb="0" eb="2">
      <t>カンセツ</t>
    </rPh>
    <rPh sb="2" eb="4">
      <t>ホジョ</t>
    </rPh>
    <rPh sb="5" eb="8">
      <t>ジギョウシャ</t>
    </rPh>
    <rPh sb="8" eb="9">
      <t>メイ</t>
    </rPh>
    <phoneticPr fontId="4"/>
  </si>
  <si>
    <t>事業名</t>
    <rPh sb="0" eb="2">
      <t>ジギョウ</t>
    </rPh>
    <rPh sb="2" eb="3">
      <t>メイ</t>
    </rPh>
    <phoneticPr fontId="4"/>
  </si>
  <si>
    <t>事業
年度</t>
    <rPh sb="0" eb="2">
      <t>ジギョウ</t>
    </rPh>
    <rPh sb="3" eb="5">
      <t>ネンド</t>
    </rPh>
    <phoneticPr fontId="4"/>
  </si>
  <si>
    <t>交付対象経費</t>
    <rPh sb="0" eb="2">
      <t>コウフ</t>
    </rPh>
    <rPh sb="2" eb="4">
      <t>タイショウ</t>
    </rPh>
    <rPh sb="4" eb="6">
      <t>ケイヒ</t>
    </rPh>
    <phoneticPr fontId="4"/>
  </si>
  <si>
    <t>財源内訳</t>
    <rPh sb="0" eb="2">
      <t>ザイゲン</t>
    </rPh>
    <rPh sb="2" eb="4">
      <t>ウチワケ</t>
    </rPh>
    <phoneticPr fontId="4"/>
  </si>
  <si>
    <t>道交付金</t>
    <rPh sb="0" eb="1">
      <t>ドウ</t>
    </rPh>
    <rPh sb="1" eb="4">
      <t>コウフキン</t>
    </rPh>
    <phoneticPr fontId="4"/>
  </si>
  <si>
    <t>市町村
補助金</t>
    <rPh sb="0" eb="3">
      <t>シチョウソン</t>
    </rPh>
    <rPh sb="4" eb="7">
      <t>ホジョキン</t>
    </rPh>
    <phoneticPr fontId="4"/>
  </si>
  <si>
    <t>市町村
一般財源</t>
    <rPh sb="0" eb="3">
      <t>シチョウソン</t>
    </rPh>
    <rPh sb="4" eb="6">
      <t>イッパン</t>
    </rPh>
    <rPh sb="6" eb="8">
      <t>ザイゲン</t>
    </rPh>
    <phoneticPr fontId="4"/>
  </si>
  <si>
    <t>交付税措置
のあるもの</t>
    <rPh sb="0" eb="3">
      <t>コウフゼイ</t>
    </rPh>
    <rPh sb="3" eb="5">
      <t>ソチ</t>
    </rPh>
    <phoneticPr fontId="4"/>
  </si>
  <si>
    <t>交付税措置
のないもの</t>
    <rPh sb="0" eb="3">
      <t>コウフゼイ</t>
    </rPh>
    <rPh sb="3" eb="5">
      <t>ソチ</t>
    </rPh>
    <phoneticPr fontId="4"/>
  </si>
  <si>
    <t>備考</t>
    <rPh sb="0" eb="2">
      <t>ビコウ</t>
    </rPh>
    <phoneticPr fontId="4"/>
  </si>
  <si>
    <t>財源名</t>
    <rPh sb="0" eb="2">
      <t>ザイゲン</t>
    </rPh>
    <rPh sb="2" eb="3">
      <t>メイ</t>
    </rPh>
    <phoneticPr fontId="4"/>
  </si>
  <si>
    <t>事業内容</t>
    <rPh sb="0" eb="1">
      <t>コト</t>
    </rPh>
    <rPh sb="1" eb="2">
      <t>ギョウ</t>
    </rPh>
    <rPh sb="2" eb="3">
      <t>ウチ</t>
    </rPh>
    <rPh sb="3" eb="4">
      <t>カタチ</t>
    </rPh>
    <phoneticPr fontId="4"/>
  </si>
  <si>
    <t>＜一般事業＞</t>
    <rPh sb="1" eb="3">
      <t>イッパン</t>
    </rPh>
    <rPh sb="3" eb="5">
      <t>ジギョウ</t>
    </rPh>
    <phoneticPr fontId="1"/>
  </si>
  <si>
    <t>○事業種別</t>
    <rPh sb="1" eb="3">
      <t>ジギョウ</t>
    </rPh>
    <rPh sb="3" eb="5">
      <t>シュベツ</t>
    </rPh>
    <phoneticPr fontId="1"/>
  </si>
  <si>
    <t>一般ハード</t>
    <rPh sb="0" eb="2">
      <t>イッパン</t>
    </rPh>
    <phoneticPr fontId="1"/>
  </si>
  <si>
    <t>農業振興</t>
    <rPh sb="0" eb="2">
      <t>ノウギョウ</t>
    </rPh>
    <rPh sb="2" eb="4">
      <t>シンコウ</t>
    </rPh>
    <phoneticPr fontId="1"/>
  </si>
  <si>
    <t>漁業振興</t>
    <rPh sb="0" eb="2">
      <t>ギョギョウ</t>
    </rPh>
    <rPh sb="2" eb="4">
      <t>シンコウ</t>
    </rPh>
    <phoneticPr fontId="1"/>
  </si>
  <si>
    <t>集落ハード</t>
    <rPh sb="0" eb="2">
      <t>シュウラク</t>
    </rPh>
    <phoneticPr fontId="1"/>
  </si>
  <si>
    <t>集落ソフト</t>
    <rPh sb="0" eb="2">
      <t>シュウラク</t>
    </rPh>
    <phoneticPr fontId="1"/>
  </si>
  <si>
    <t>合併ハード</t>
    <rPh sb="0" eb="2">
      <t>ガッペイ</t>
    </rPh>
    <phoneticPr fontId="1"/>
  </si>
  <si>
    <t>合併ソフト</t>
    <rPh sb="0" eb="2">
      <t>ガッペイ</t>
    </rPh>
    <phoneticPr fontId="1"/>
  </si>
  <si>
    <t>所在
市町村名</t>
    <rPh sb="0" eb="1">
      <t>ショ</t>
    </rPh>
    <rPh sb="1" eb="2">
      <t>ザイ</t>
    </rPh>
    <rPh sb="3" eb="6">
      <t>シチョウソン</t>
    </rPh>
    <rPh sb="6" eb="7">
      <t>メイ</t>
    </rPh>
    <phoneticPr fontId="4"/>
  </si>
  <si>
    <t>施行箇所
実施箇所</t>
    <rPh sb="0" eb="2">
      <t>セコウ</t>
    </rPh>
    <rPh sb="2" eb="4">
      <t>カショ</t>
    </rPh>
    <rPh sb="5" eb="7">
      <t>ジッシ</t>
    </rPh>
    <rPh sb="7" eb="9">
      <t>カショ</t>
    </rPh>
    <phoneticPr fontId="4"/>
  </si>
  <si>
    <t>＜共通＞</t>
    <rPh sb="1" eb="3">
      <t>キョウツウ</t>
    </rPh>
    <phoneticPr fontId="1"/>
  </si>
  <si>
    <t>○振興局名</t>
    <rPh sb="1" eb="4">
      <t>シンコウキョク</t>
    </rPh>
    <rPh sb="4" eb="5">
      <t>メイ</t>
    </rPh>
    <phoneticPr fontId="1"/>
  </si>
  <si>
    <t>01 空知総合振興局</t>
    <rPh sb="3" eb="5">
      <t>ソラチ</t>
    </rPh>
    <rPh sb="5" eb="7">
      <t>ソウゴウ</t>
    </rPh>
    <rPh sb="7" eb="10">
      <t>シンコウキョク</t>
    </rPh>
    <phoneticPr fontId="1"/>
  </si>
  <si>
    <t>02 石狩振興局</t>
    <rPh sb="3" eb="5">
      <t>イシカリ</t>
    </rPh>
    <rPh sb="5" eb="8">
      <t>シンコウキョク</t>
    </rPh>
    <phoneticPr fontId="1"/>
  </si>
  <si>
    <t>03 後志総合振興局</t>
    <rPh sb="3" eb="5">
      <t>シリベシ</t>
    </rPh>
    <rPh sb="5" eb="7">
      <t>ソウゴウ</t>
    </rPh>
    <rPh sb="7" eb="10">
      <t>シンコウキョク</t>
    </rPh>
    <phoneticPr fontId="1"/>
  </si>
  <si>
    <t>04 胆振総合振興局</t>
    <rPh sb="3" eb="5">
      <t>イブリ</t>
    </rPh>
    <rPh sb="5" eb="7">
      <t>ソウゴウ</t>
    </rPh>
    <rPh sb="7" eb="10">
      <t>シンコウキョク</t>
    </rPh>
    <phoneticPr fontId="1"/>
  </si>
  <si>
    <t>05 日高振興局</t>
    <rPh sb="3" eb="5">
      <t>ヒダカ</t>
    </rPh>
    <rPh sb="5" eb="8">
      <t>シンコウキョク</t>
    </rPh>
    <phoneticPr fontId="1"/>
  </si>
  <si>
    <t>06 渡島総合振興局</t>
    <rPh sb="3" eb="5">
      <t>オシマ</t>
    </rPh>
    <rPh sb="5" eb="7">
      <t>ソウゴウ</t>
    </rPh>
    <rPh sb="7" eb="10">
      <t>シンコウキョク</t>
    </rPh>
    <phoneticPr fontId="1"/>
  </si>
  <si>
    <t>07 檜山振興局</t>
    <rPh sb="3" eb="5">
      <t>ヒヤマ</t>
    </rPh>
    <rPh sb="5" eb="8">
      <t>シンコウキョク</t>
    </rPh>
    <phoneticPr fontId="1"/>
  </si>
  <si>
    <t>08 上川総合振興局</t>
    <rPh sb="3" eb="5">
      <t>カミカワ</t>
    </rPh>
    <rPh sb="5" eb="7">
      <t>ソウゴウ</t>
    </rPh>
    <rPh sb="7" eb="10">
      <t>シンコウキョク</t>
    </rPh>
    <phoneticPr fontId="1"/>
  </si>
  <si>
    <t>09 留萌振興局</t>
    <rPh sb="3" eb="5">
      <t>ルモイ</t>
    </rPh>
    <rPh sb="5" eb="8">
      <t>シンコウキョク</t>
    </rPh>
    <phoneticPr fontId="1"/>
  </si>
  <si>
    <t>10 宗谷総合振興局</t>
    <rPh sb="3" eb="5">
      <t>ソウヤ</t>
    </rPh>
    <rPh sb="5" eb="7">
      <t>ソウゴウ</t>
    </rPh>
    <rPh sb="7" eb="10">
      <t>シンコウキョク</t>
    </rPh>
    <phoneticPr fontId="1"/>
  </si>
  <si>
    <t>11 オホーツク総合振興局</t>
    <rPh sb="8" eb="10">
      <t>ソウゴウ</t>
    </rPh>
    <rPh sb="10" eb="13">
      <t>シンコウキョク</t>
    </rPh>
    <phoneticPr fontId="1"/>
  </si>
  <si>
    <t>12 十勝総合振興局</t>
    <rPh sb="3" eb="5">
      <t>トカチ</t>
    </rPh>
    <rPh sb="5" eb="7">
      <t>ソウゴウ</t>
    </rPh>
    <rPh sb="7" eb="10">
      <t>シンコウキョク</t>
    </rPh>
    <phoneticPr fontId="1"/>
  </si>
  <si>
    <t>13 釧路総合振興局</t>
    <rPh sb="3" eb="5">
      <t>クシロ</t>
    </rPh>
    <rPh sb="5" eb="7">
      <t>ソウゴウ</t>
    </rPh>
    <rPh sb="7" eb="10">
      <t>シンコウキョク</t>
    </rPh>
    <phoneticPr fontId="1"/>
  </si>
  <si>
    <t>14 根室振興局</t>
    <rPh sb="3" eb="5">
      <t>ネムロ</t>
    </rPh>
    <rPh sb="5" eb="8">
      <t>シンコウキョク</t>
    </rPh>
    <phoneticPr fontId="1"/>
  </si>
  <si>
    <t>一般ソフト(市町村)</t>
    <rPh sb="0" eb="2">
      <t>イッパン</t>
    </rPh>
    <rPh sb="6" eb="9">
      <t>シチョウソン</t>
    </rPh>
    <phoneticPr fontId="1"/>
  </si>
  <si>
    <t>一般ソフト(団体)</t>
    <rPh sb="0" eb="2">
      <t>イッパン</t>
    </rPh>
    <rPh sb="6" eb="8">
      <t>ダンタイ</t>
    </rPh>
    <phoneticPr fontId="1"/>
  </si>
  <si>
    <t>一般ソフト(地域雇用)</t>
    <rPh sb="0" eb="2">
      <t>イッパン</t>
    </rPh>
    <rPh sb="6" eb="8">
      <t>チイキ</t>
    </rPh>
    <rPh sb="8" eb="10">
      <t>コヨウ</t>
    </rPh>
    <phoneticPr fontId="1"/>
  </si>
  <si>
    <t>一般ソフト(新産業)</t>
    <rPh sb="0" eb="2">
      <t>イッパン</t>
    </rPh>
    <rPh sb="6" eb="9">
      <t>シンサンギョウ</t>
    </rPh>
    <phoneticPr fontId="1"/>
  </si>
  <si>
    <t>一般ソフト(省ｴﾈ･新ｴﾈ)</t>
    <rPh sb="0" eb="2">
      <t>イッパン</t>
    </rPh>
    <rPh sb="6" eb="7">
      <t>ショウ</t>
    </rPh>
    <rPh sb="10" eb="11">
      <t>シン</t>
    </rPh>
    <phoneticPr fontId="1"/>
  </si>
  <si>
    <t>直営
請負
補助</t>
    <rPh sb="0" eb="2">
      <t>チョクエイ</t>
    </rPh>
    <rPh sb="3" eb="5">
      <t>ウケオイ</t>
    </rPh>
    <rPh sb="6" eb="8">
      <t>ホジョ</t>
    </rPh>
    <phoneticPr fontId="4"/>
  </si>
  <si>
    <t>○直営請負補助の別</t>
    <rPh sb="1" eb="3">
      <t>チョクエイ</t>
    </rPh>
    <rPh sb="3" eb="5">
      <t>ウケオイ</t>
    </rPh>
    <rPh sb="5" eb="7">
      <t>ホジョ</t>
    </rPh>
    <rPh sb="8" eb="9">
      <t>ベツ</t>
    </rPh>
    <phoneticPr fontId="1"/>
  </si>
  <si>
    <t>直営</t>
    <rPh sb="0" eb="2">
      <t>チョクエイ</t>
    </rPh>
    <phoneticPr fontId="1"/>
  </si>
  <si>
    <t>請負</t>
    <rPh sb="0" eb="2">
      <t>ウケオイ</t>
    </rPh>
    <phoneticPr fontId="1"/>
  </si>
  <si>
    <t>補助</t>
    <rPh sb="0" eb="2">
      <t>ホジョ</t>
    </rPh>
    <phoneticPr fontId="1"/>
  </si>
  <si>
    <t>H27
事業費</t>
    <rPh sb="4" eb="7">
      <t>ジギョウヒ</t>
    </rPh>
    <phoneticPr fontId="4"/>
  </si>
  <si>
    <t>地方債</t>
    <rPh sb="0" eb="1">
      <t>チ</t>
    </rPh>
    <rPh sb="1" eb="2">
      <t>ホウ</t>
    </rPh>
    <rPh sb="2" eb="3">
      <t>サイ</t>
    </rPh>
    <phoneticPr fontId="4"/>
  </si>
  <si>
    <t>地方債名</t>
    <rPh sb="0" eb="3">
      <t>チホウサイ</t>
    </rPh>
    <rPh sb="3" eb="4">
      <t>メイ</t>
    </rPh>
    <phoneticPr fontId="4"/>
  </si>
  <si>
    <t>自己資金</t>
    <rPh sb="0" eb="2">
      <t>ジコ</t>
    </rPh>
    <rPh sb="2" eb="4">
      <t>シキン</t>
    </rPh>
    <phoneticPr fontId="1"/>
  </si>
  <si>
    <t>(単位：円)</t>
    <rPh sb="1" eb="3">
      <t>タンイ</t>
    </rPh>
    <rPh sb="4" eb="5">
      <t>エン</t>
    </rPh>
    <phoneticPr fontId="1"/>
  </si>
  <si>
    <t>事業者名
(市町村名･団体名)</t>
    <rPh sb="0" eb="2">
      <t>ジギョウ</t>
    </rPh>
    <rPh sb="2" eb="3">
      <t>シャ</t>
    </rPh>
    <rPh sb="3" eb="4">
      <t>メイ</t>
    </rPh>
    <rPh sb="6" eb="10">
      <t>シチョウソンメイ</t>
    </rPh>
    <rPh sb="11" eb="14">
      <t>ダンタイメイ</t>
    </rPh>
    <phoneticPr fontId="4"/>
  </si>
  <si>
    <t>＜福祉･介護＞</t>
    <rPh sb="1" eb="3">
      <t>フクシ</t>
    </rPh>
    <rPh sb="4" eb="6">
      <t>カイゴ</t>
    </rPh>
    <phoneticPr fontId="1"/>
  </si>
  <si>
    <t>○事業種別</t>
    <rPh sb="1" eb="3">
      <t>ジギョウ</t>
    </rPh>
    <rPh sb="3" eb="5">
      <t>シュベツ</t>
    </rPh>
    <phoneticPr fontId="1"/>
  </si>
  <si>
    <t>福祉介護ハード</t>
    <rPh sb="0" eb="2">
      <t>フクシ</t>
    </rPh>
    <rPh sb="2" eb="4">
      <t>カイゴ</t>
    </rPh>
    <phoneticPr fontId="1"/>
  </si>
  <si>
    <t>福祉介護ソフト</t>
    <rPh sb="0" eb="2">
      <t>フクシ</t>
    </rPh>
    <rPh sb="2" eb="4">
      <t>カイゴ</t>
    </rPh>
    <phoneticPr fontId="1"/>
  </si>
  <si>
    <t>小規模土地改良</t>
    <rPh sb="0" eb="3">
      <t>ショウキボ</t>
    </rPh>
    <rPh sb="3" eb="5">
      <t>トチ</t>
    </rPh>
    <rPh sb="5" eb="7">
      <t>カイリョウ</t>
    </rPh>
    <phoneticPr fontId="1"/>
  </si>
  <si>
    <t>小規模林道</t>
    <rPh sb="0" eb="3">
      <t>ショウキボ</t>
    </rPh>
    <rPh sb="3" eb="5">
      <t>リンドウ</t>
    </rPh>
    <phoneticPr fontId="1"/>
  </si>
  <si>
    <t>小規模治山</t>
    <rPh sb="0" eb="3">
      <t>ショウキボ</t>
    </rPh>
    <rPh sb="3" eb="5">
      <t>チサン</t>
    </rPh>
    <phoneticPr fontId="1"/>
  </si>
  <si>
    <t>船揚場整備</t>
    <rPh sb="0" eb="1">
      <t>フナ</t>
    </rPh>
    <rPh sb="1" eb="3">
      <t>アゲバ</t>
    </rPh>
    <rPh sb="3" eb="5">
      <t>セイビ</t>
    </rPh>
    <phoneticPr fontId="1"/>
  </si>
  <si>
    <t>＜エゾシカ＞</t>
    <phoneticPr fontId="1"/>
  </si>
  <si>
    <t>○事業種別</t>
    <rPh sb="1" eb="3">
      <t>ジギョウ</t>
    </rPh>
    <rPh sb="3" eb="5">
      <t>シュベツ</t>
    </rPh>
    <phoneticPr fontId="1"/>
  </si>
  <si>
    <t>エゾシカ</t>
    <phoneticPr fontId="1"/>
  </si>
  <si>
    <t>その他</t>
    <rPh sb="2" eb="3">
      <t>タ</t>
    </rPh>
    <phoneticPr fontId="4"/>
  </si>
  <si>
    <t>美唄市</t>
  </si>
  <si>
    <t>深川市</t>
  </si>
  <si>
    <t>滝川市</t>
  </si>
  <si>
    <t>18</t>
  </si>
  <si>
    <t>交付申請</t>
    <rPh sb="0" eb="2">
      <t>コウフ</t>
    </rPh>
    <rPh sb="2" eb="4">
      <t>シンセイ</t>
    </rPh>
    <phoneticPr fontId="1"/>
  </si>
  <si>
    <t>当初
交付決定額</t>
    <rPh sb="0" eb="2">
      <t>トウショ</t>
    </rPh>
    <rPh sb="3" eb="5">
      <t>コウフ</t>
    </rPh>
    <rPh sb="5" eb="8">
      <t>ケッテイガク</t>
    </rPh>
    <phoneticPr fontId="1"/>
  </si>
  <si>
    <t>額の確定</t>
    <rPh sb="0" eb="1">
      <t>ガク</t>
    </rPh>
    <rPh sb="2" eb="4">
      <t>カクテイ</t>
    </rPh>
    <phoneticPr fontId="1"/>
  </si>
  <si>
    <t>実績報告書
提出年月日</t>
    <rPh sb="0" eb="2">
      <t>ジッセキ</t>
    </rPh>
    <rPh sb="2" eb="5">
      <t>ホウコクショ</t>
    </rPh>
    <rPh sb="6" eb="8">
      <t>テイシュツ</t>
    </rPh>
    <rPh sb="8" eb="11">
      <t>ネンガッピ</t>
    </rPh>
    <phoneticPr fontId="1"/>
  </si>
  <si>
    <t>額の確定
年月日</t>
    <rPh sb="0" eb="1">
      <t>ガク</t>
    </rPh>
    <rPh sb="2" eb="4">
      <t>カクテイ</t>
    </rPh>
    <rPh sb="5" eb="8">
      <t>ネンガッピ</t>
    </rPh>
    <phoneticPr fontId="1"/>
  </si>
  <si>
    <t>額の確定額</t>
    <rPh sb="0" eb="1">
      <t>ガク</t>
    </rPh>
    <rPh sb="2" eb="4">
      <t>カクテイ</t>
    </rPh>
    <rPh sb="4" eb="5">
      <t>ガク</t>
    </rPh>
    <phoneticPr fontId="1"/>
  </si>
  <si>
    <t>当初
交付申請
年月日</t>
    <rPh sb="0" eb="2">
      <t>トウショ</t>
    </rPh>
    <rPh sb="3" eb="5">
      <t>コウフ</t>
    </rPh>
    <rPh sb="5" eb="7">
      <t>シンセイ</t>
    </rPh>
    <rPh sb="8" eb="11">
      <t>ネンガッピ</t>
    </rPh>
    <phoneticPr fontId="1"/>
  </si>
  <si>
    <t>当初
交付決定
年月日</t>
    <rPh sb="0" eb="2">
      <t>トウショ</t>
    </rPh>
    <rPh sb="3" eb="5">
      <t>コウフ</t>
    </rPh>
    <rPh sb="5" eb="7">
      <t>ケッテイ</t>
    </rPh>
    <rPh sb="8" eb="11">
      <t>ネンガッピ</t>
    </rPh>
    <phoneticPr fontId="1"/>
  </si>
  <si>
    <t>支出
年月日</t>
    <rPh sb="0" eb="2">
      <t>シシュツ</t>
    </rPh>
    <rPh sb="3" eb="6">
      <t>ネンガッピ</t>
    </rPh>
    <phoneticPr fontId="1"/>
  </si>
  <si>
    <t>変更申請</t>
    <rPh sb="0" eb="2">
      <t>ヘンコウ</t>
    </rPh>
    <rPh sb="2" eb="4">
      <t>シンセイ</t>
    </rPh>
    <phoneticPr fontId="1"/>
  </si>
  <si>
    <t>変更
交付決定額</t>
    <rPh sb="0" eb="2">
      <t>ヘンコウ</t>
    </rPh>
    <rPh sb="3" eb="5">
      <t>コウフ</t>
    </rPh>
    <rPh sb="5" eb="8">
      <t>ケッテイガク</t>
    </rPh>
    <phoneticPr fontId="1"/>
  </si>
  <si>
    <t>交付事業者名</t>
    <rPh sb="0" eb="2">
      <t>コウフ</t>
    </rPh>
    <rPh sb="2" eb="5">
      <t>ジギョウシャ</t>
    </rPh>
    <rPh sb="5" eb="6">
      <t>メイ</t>
    </rPh>
    <phoneticPr fontId="4"/>
  </si>
  <si>
    <t>間接補助事業者名</t>
    <rPh sb="0" eb="2">
      <t>カンセツ</t>
    </rPh>
    <rPh sb="2" eb="4">
      <t>ホジョ</t>
    </rPh>
    <rPh sb="4" eb="7">
      <t>ジギョウシャ</t>
    </rPh>
    <rPh sb="7" eb="8">
      <t>メイ</t>
    </rPh>
    <phoneticPr fontId="4"/>
  </si>
  <si>
    <t>国庫
補助金</t>
    <rPh sb="0" eb="2">
      <t>コッコ</t>
    </rPh>
    <rPh sb="3" eb="6">
      <t>ホジョキン</t>
    </rPh>
    <phoneticPr fontId="4"/>
  </si>
  <si>
    <t>道
交付金</t>
    <rPh sb="0" eb="1">
      <t>ドウ</t>
    </rPh>
    <rPh sb="2" eb="5">
      <t>コウフキン</t>
    </rPh>
    <phoneticPr fontId="4"/>
  </si>
  <si>
    <t>振興局</t>
    <rPh sb="0" eb="3">
      <t>シンコウキョク</t>
    </rPh>
    <phoneticPr fontId="4"/>
  </si>
  <si>
    <t>事業者名</t>
    <rPh sb="0" eb="2">
      <t>ジギョウ</t>
    </rPh>
    <rPh sb="2" eb="3">
      <t>シャ</t>
    </rPh>
    <rPh sb="3" eb="4">
      <t>メイ</t>
    </rPh>
    <phoneticPr fontId="4"/>
  </si>
  <si>
    <t>○地域づくり総合交付金(地域づくり推進事業-エゾシカ) 平成27年度交付実績</t>
    <rPh sb="1" eb="3">
      <t>チイキ</t>
    </rPh>
    <rPh sb="6" eb="8">
      <t>ソウゴウ</t>
    </rPh>
    <rPh sb="8" eb="11">
      <t>コウフキン</t>
    </rPh>
    <rPh sb="12" eb="14">
      <t>チイキ</t>
    </rPh>
    <rPh sb="17" eb="19">
      <t>スイシン</t>
    </rPh>
    <rPh sb="19" eb="21">
      <t>ジギョウ</t>
    </rPh>
    <rPh sb="28" eb="30">
      <t>ヘイセイ</t>
    </rPh>
    <rPh sb="32" eb="34">
      <t>ネンド</t>
    </rPh>
    <rPh sb="34" eb="36">
      <t>コウフ</t>
    </rPh>
    <rPh sb="36" eb="38">
      <t>ジッセキ</t>
    </rPh>
    <phoneticPr fontId="1"/>
  </si>
  <si>
    <t>交付金実績額</t>
    <rPh sb="0" eb="3">
      <t>コウフキン</t>
    </rPh>
    <rPh sb="3" eb="6">
      <t>ジッセキガク</t>
    </rPh>
    <phoneticPr fontId="1"/>
  </si>
  <si>
    <t>←振興局独自メニューは</t>
    <rPh sb="1" eb="4">
      <t>シンコウキョク</t>
    </rPh>
    <rPh sb="4" eb="6">
      <t>ドクジ</t>
    </rPh>
    <phoneticPr fontId="1"/>
  </si>
  <si>
    <t>　基本的に使わないこと。</t>
    <rPh sb="1" eb="4">
      <t>キホンテキ</t>
    </rPh>
    <rPh sb="5" eb="6">
      <t>ツカ</t>
    </rPh>
    <phoneticPr fontId="1"/>
  </si>
  <si>
    <t>計</t>
    <rPh sb="0" eb="1">
      <t>ケイ</t>
    </rPh>
    <phoneticPr fontId="1"/>
  </si>
  <si>
    <t>(単位：件､円)</t>
    <rPh sb="1" eb="3">
      <t>タンイ</t>
    </rPh>
    <rPh sb="4" eb="5">
      <t>ケン</t>
    </rPh>
    <rPh sb="6" eb="7">
      <t>エン</t>
    </rPh>
    <phoneticPr fontId="1"/>
  </si>
  <si>
    <t>事業区分</t>
    <rPh sb="0" eb="2">
      <t>ジギョウ</t>
    </rPh>
    <rPh sb="2" eb="4">
      <t>クブン</t>
    </rPh>
    <phoneticPr fontId="1"/>
  </si>
  <si>
    <t>計</t>
    <rPh sb="0" eb="1">
      <t>ケイ</t>
    </rPh>
    <phoneticPr fontId="1"/>
  </si>
  <si>
    <t>件数</t>
    <rPh sb="0" eb="2">
      <t>ケンスウ</t>
    </rPh>
    <phoneticPr fontId="1"/>
  </si>
  <si>
    <t>道交付額</t>
    <rPh sb="0" eb="1">
      <t>ドウ</t>
    </rPh>
    <rPh sb="1" eb="3">
      <t>コウフ</t>
    </rPh>
    <rPh sb="3" eb="4">
      <t>ガク</t>
    </rPh>
    <phoneticPr fontId="1"/>
  </si>
  <si>
    <t xml:space="preserve"> ハード系</t>
    <rPh sb="4" eb="5">
      <t>ケイ</t>
    </rPh>
    <phoneticPr fontId="1"/>
  </si>
  <si>
    <t xml:space="preserve"> 一般</t>
    <rPh sb="1" eb="3">
      <t>イッパン</t>
    </rPh>
    <phoneticPr fontId="1"/>
  </si>
  <si>
    <t xml:space="preserve"> 農業振興</t>
    <rPh sb="1" eb="3">
      <t>ノウギョウ</t>
    </rPh>
    <rPh sb="3" eb="5">
      <t>シンコウ</t>
    </rPh>
    <phoneticPr fontId="1"/>
  </si>
  <si>
    <t xml:space="preserve"> 漁業振興</t>
    <rPh sb="1" eb="3">
      <t>ギョギョウ</t>
    </rPh>
    <rPh sb="3" eb="5">
      <t>シンコウ</t>
    </rPh>
    <phoneticPr fontId="1"/>
  </si>
  <si>
    <t xml:space="preserve"> ソフト系</t>
    <rPh sb="4" eb="5">
      <t>ケイ</t>
    </rPh>
    <phoneticPr fontId="1"/>
  </si>
  <si>
    <t xml:space="preserve"> 市町村</t>
    <rPh sb="1" eb="4">
      <t>シチョウソン</t>
    </rPh>
    <phoneticPr fontId="1"/>
  </si>
  <si>
    <t xml:space="preserve"> 団体</t>
    <rPh sb="1" eb="3">
      <t>ダンタイ</t>
    </rPh>
    <phoneticPr fontId="1"/>
  </si>
  <si>
    <t xml:space="preserve"> 地域雇用対策</t>
    <rPh sb="1" eb="3">
      <t>チイキ</t>
    </rPh>
    <rPh sb="3" eb="5">
      <t>コヨウ</t>
    </rPh>
    <rPh sb="5" eb="7">
      <t>タイサク</t>
    </rPh>
    <phoneticPr fontId="1"/>
  </si>
  <si>
    <t xml:space="preserve"> 新産業創造</t>
    <rPh sb="1" eb="4">
      <t>シンサンギョウ</t>
    </rPh>
    <rPh sb="4" eb="6">
      <t>ソウゾウ</t>
    </rPh>
    <phoneticPr fontId="1"/>
  </si>
  <si>
    <t xml:space="preserve"> 新エネ･省エネ</t>
    <rPh sb="1" eb="2">
      <t>シン</t>
    </rPh>
    <rPh sb="5" eb="6">
      <t>ショウ</t>
    </rPh>
    <phoneticPr fontId="1"/>
  </si>
  <si>
    <t xml:space="preserve"> 市町村合併</t>
    <rPh sb="1" eb="4">
      <t>シチョウソン</t>
    </rPh>
    <rPh sb="4" eb="6">
      <t>ガッペイ</t>
    </rPh>
    <phoneticPr fontId="1"/>
  </si>
  <si>
    <t xml:space="preserve"> 地域産業基盤整備</t>
    <rPh sb="1" eb="3">
      <t>チイキ</t>
    </rPh>
    <rPh sb="3" eb="5">
      <t>サンギョウ</t>
    </rPh>
    <rPh sb="5" eb="7">
      <t>キバン</t>
    </rPh>
    <rPh sb="7" eb="9">
      <t>セイビ</t>
    </rPh>
    <phoneticPr fontId="1"/>
  </si>
  <si>
    <t xml:space="preserve"> 小規模土地改良</t>
    <rPh sb="1" eb="4">
      <t>ショウキボ</t>
    </rPh>
    <rPh sb="4" eb="6">
      <t>トチ</t>
    </rPh>
    <rPh sb="6" eb="8">
      <t>カイリョウ</t>
    </rPh>
    <phoneticPr fontId="1"/>
  </si>
  <si>
    <t xml:space="preserve"> 小規模林道整備</t>
    <rPh sb="1" eb="4">
      <t>ショウキボ</t>
    </rPh>
    <rPh sb="4" eb="6">
      <t>リンドウ</t>
    </rPh>
    <rPh sb="6" eb="8">
      <t>セイビ</t>
    </rPh>
    <phoneticPr fontId="1"/>
  </si>
  <si>
    <t xml:space="preserve"> 小規模治山</t>
    <rPh sb="1" eb="4">
      <t>ショウキボ</t>
    </rPh>
    <rPh sb="4" eb="6">
      <t>チサン</t>
    </rPh>
    <phoneticPr fontId="1"/>
  </si>
  <si>
    <t xml:space="preserve"> 船揚場整備</t>
    <rPh sb="1" eb="2">
      <t>フナ</t>
    </rPh>
    <rPh sb="2" eb="4">
      <t>アゲバ</t>
    </rPh>
    <rPh sb="4" eb="6">
      <t>セイビ</t>
    </rPh>
    <phoneticPr fontId="1"/>
  </si>
  <si>
    <t xml:space="preserve"> エゾシカ緊急対策</t>
    <rPh sb="5" eb="7">
      <t>キンキュウ</t>
    </rPh>
    <rPh sb="7" eb="9">
      <t>タイサク</t>
    </rPh>
    <phoneticPr fontId="1"/>
  </si>
  <si>
    <t xml:space="preserve"> 福祉振興･介護保険</t>
    <rPh sb="1" eb="3">
      <t>フクシ</t>
    </rPh>
    <rPh sb="3" eb="5">
      <t>シンコウ</t>
    </rPh>
    <rPh sb="6" eb="8">
      <t>カイゴ</t>
    </rPh>
    <rPh sb="8" eb="10">
      <t>ホケン</t>
    </rPh>
    <phoneticPr fontId="1"/>
  </si>
  <si>
    <t xml:space="preserve"> 集落維持･活性化促進</t>
    <rPh sb="1" eb="3">
      <t>シュウラク</t>
    </rPh>
    <rPh sb="3" eb="5">
      <t>イジ</t>
    </rPh>
    <rPh sb="6" eb="9">
      <t>カッセイカ</t>
    </rPh>
    <rPh sb="9" eb="11">
      <t>ソクシン</t>
    </rPh>
    <phoneticPr fontId="1"/>
  </si>
  <si>
    <t>メニュー区分</t>
    <rPh sb="4" eb="6">
      <t>クブン</t>
    </rPh>
    <phoneticPr fontId="1"/>
  </si>
  <si>
    <t>計</t>
    <rPh sb="0" eb="1">
      <t>ケイ</t>
    </rPh>
    <phoneticPr fontId="11"/>
  </si>
  <si>
    <t>件数</t>
    <rPh sb="0" eb="2">
      <t>ケンスウ</t>
    </rPh>
    <phoneticPr fontId="11"/>
  </si>
  <si>
    <t>交付金額</t>
    <rPh sb="0" eb="2">
      <t>コウフ</t>
    </rPh>
    <rPh sb="2" eb="3">
      <t>キン</t>
    </rPh>
    <rPh sb="3" eb="4">
      <t>ガク</t>
    </rPh>
    <phoneticPr fontId="11"/>
  </si>
  <si>
    <t>市町村数</t>
    <rPh sb="0" eb="3">
      <t>シチョウソン</t>
    </rPh>
    <rPh sb="3" eb="4">
      <t>スウ</t>
    </rPh>
    <phoneticPr fontId="11"/>
  </si>
  <si>
    <t>社会福祉基盤整備事業</t>
    <phoneticPr fontId="1"/>
  </si>
  <si>
    <t>(1)</t>
    <phoneticPr fontId="1"/>
  </si>
  <si>
    <t>(2)</t>
  </si>
  <si>
    <t>(3)</t>
  </si>
  <si>
    <t>(4)</t>
  </si>
  <si>
    <t>(5)</t>
  </si>
  <si>
    <t>(6)</t>
  </si>
  <si>
    <t>(7)</t>
  </si>
  <si>
    <t>(8)</t>
  </si>
  <si>
    <t>(9)</t>
  </si>
  <si>
    <t>(10)</t>
  </si>
  <si>
    <t>【小計】</t>
    <rPh sb="1" eb="3">
      <t>ショウケイ</t>
    </rPh>
    <phoneticPr fontId="11"/>
  </si>
  <si>
    <t>福祉のまちづくり/高齢者･障害者等の自立生活支援/子どもの健全育成促進事業</t>
    <phoneticPr fontId="1"/>
  </si>
  <si>
    <t>(11)</t>
  </si>
  <si>
    <t>(12)</t>
  </si>
  <si>
    <t>(13)</t>
  </si>
  <si>
    <t>(14)</t>
  </si>
  <si>
    <t>(15)</t>
  </si>
  <si>
    <t>(16)</t>
  </si>
  <si>
    <t>(17)</t>
  </si>
  <si>
    <t>(18)</t>
  </si>
  <si>
    <t>(19)</t>
  </si>
  <si>
    <t>(20)</t>
  </si>
  <si>
    <t>(21)</t>
  </si>
  <si>
    <t>(22)</t>
  </si>
  <si>
    <t>(23)</t>
  </si>
  <si>
    <t>(24)</t>
  </si>
  <si>
    <t>(25)</t>
  </si>
  <si>
    <t>(26)</t>
  </si>
  <si>
    <t>(27)</t>
  </si>
  <si>
    <t>(28) 高齢者等
　 の冬の生活
　 支援事業</t>
    <rPh sb="5" eb="8">
      <t>コウレイシャ</t>
    </rPh>
    <rPh sb="8" eb="9">
      <t>トウ</t>
    </rPh>
    <rPh sb="13" eb="14">
      <t>フユ</t>
    </rPh>
    <rPh sb="15" eb="17">
      <t>セイカツ</t>
    </rPh>
    <rPh sb="20" eb="22">
      <t>シエン</t>
    </rPh>
    <rPh sb="22" eb="24">
      <t>ジギョウ</t>
    </rPh>
    <phoneticPr fontId="11"/>
  </si>
  <si>
    <t>ア　除雪ロータリー等設置</t>
    <rPh sb="2" eb="4">
      <t>ジョセツ</t>
    </rPh>
    <rPh sb="9" eb="10">
      <t>トウ</t>
    </rPh>
    <rPh sb="10" eb="12">
      <t>セッチ</t>
    </rPh>
    <phoneticPr fontId="11"/>
  </si>
  <si>
    <t>イ　冬季増嵩経費に対する支援</t>
    <rPh sb="2" eb="4">
      <t>トウキ</t>
    </rPh>
    <rPh sb="4" eb="5">
      <t>ゾウ</t>
    </rPh>
    <rPh sb="5" eb="6">
      <t>スウ</t>
    </rPh>
    <rPh sb="6" eb="8">
      <t>ケイヒ</t>
    </rPh>
    <rPh sb="9" eb="10">
      <t>タイ</t>
    </rPh>
    <rPh sb="12" eb="14">
      <t>シエン</t>
    </rPh>
    <phoneticPr fontId="11"/>
  </si>
  <si>
    <t>ウ　高齢者等の地域における自立生活の支援</t>
    <phoneticPr fontId="1"/>
  </si>
  <si>
    <t>(29)</t>
    <phoneticPr fontId="11"/>
  </si>
  <si>
    <t>福祉避難所機能確保促進事業</t>
    <rPh sb="0" eb="2">
      <t>フクシ</t>
    </rPh>
    <rPh sb="2" eb="5">
      <t>ヒナンジョ</t>
    </rPh>
    <rPh sb="5" eb="7">
      <t>キノウ</t>
    </rPh>
    <rPh sb="7" eb="9">
      <t>カクホ</t>
    </rPh>
    <rPh sb="9" eb="11">
      <t>ソクシン</t>
    </rPh>
    <rPh sb="11" eb="13">
      <t>ジギョウ</t>
    </rPh>
    <phoneticPr fontId="11"/>
  </si>
  <si>
    <t>合計</t>
    <rPh sb="0" eb="1">
      <t>ゴウ</t>
    </rPh>
    <rPh sb="1" eb="2">
      <t>ケイ</t>
    </rPh>
    <phoneticPr fontId="11"/>
  </si>
  <si>
    <t>1</t>
    <phoneticPr fontId="1"/>
  </si>
  <si>
    <t>2</t>
    <phoneticPr fontId="1"/>
  </si>
  <si>
    <t>3</t>
  </si>
  <si>
    <t>4</t>
  </si>
  <si>
    <t>5</t>
  </si>
  <si>
    <t>6</t>
  </si>
  <si>
    <t>7</t>
  </si>
  <si>
    <t>8</t>
  </si>
  <si>
    <t>9</t>
  </si>
  <si>
    <t>12</t>
  </si>
  <si>
    <t>13</t>
  </si>
  <si>
    <t>15</t>
  </si>
  <si>
    <t>16</t>
  </si>
  <si>
    <t>17</t>
  </si>
  <si>
    <t>19</t>
  </si>
  <si>
    <t>20</t>
  </si>
  <si>
    <t>21</t>
  </si>
  <si>
    <t>22</t>
  </si>
  <si>
    <t>23</t>
  </si>
  <si>
    <t>24</t>
  </si>
  <si>
    <t>夕張市</t>
  </si>
  <si>
    <t>岩見沢市</t>
  </si>
  <si>
    <t>芦別市</t>
  </si>
  <si>
    <t>赤平市</t>
  </si>
  <si>
    <t>三笠市</t>
  </si>
  <si>
    <t>砂川市</t>
  </si>
  <si>
    <t>歌志内市</t>
  </si>
  <si>
    <t>南幌町</t>
  </si>
  <si>
    <t>奈井江町</t>
  </si>
  <si>
    <t>上砂川町</t>
  </si>
  <si>
    <t>由仁町</t>
  </si>
  <si>
    <t>長沼町</t>
  </si>
  <si>
    <t>栗山町</t>
  </si>
  <si>
    <t>月形町</t>
  </si>
  <si>
    <t>浦臼町</t>
  </si>
  <si>
    <t>新十津川町</t>
  </si>
  <si>
    <t>妹背牛町</t>
  </si>
  <si>
    <t>秩父別町</t>
  </si>
  <si>
    <t>雨竜町</t>
  </si>
  <si>
    <t>北竜町</t>
  </si>
  <si>
    <t>沼田町</t>
  </si>
  <si>
    <t>江別市</t>
  </si>
  <si>
    <t>千歳市</t>
  </si>
  <si>
    <t>恵庭市</t>
  </si>
  <si>
    <t>北広島市</t>
  </si>
  <si>
    <t>石狩市</t>
  </si>
  <si>
    <t>当別町</t>
  </si>
  <si>
    <t>新篠津村</t>
  </si>
  <si>
    <t>小樽市</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</si>
  <si>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</si>
  <si>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</si>
  <si>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</si>
  <si>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</si>
  <si>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</si>
  <si>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</si>
  <si>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</si>
  <si>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</si>
  <si>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</si>
  <si>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</si>
  <si>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</si>
  <si>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</si>
  <si>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</si>
  <si>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</si>
  <si>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</si>
  <si>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</si>
  <si>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</si>
  <si>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</si>
  <si>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</si>
  <si>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室蘭市</t>
  </si>
  <si>
    <t>苫小牧市</t>
  </si>
  <si>
    <t>登別市</t>
  </si>
  <si>
    <t>伊達市</t>
  </si>
  <si>
    <t>豊浦町</t>
  </si>
  <si>
    <t>壮瞥町</t>
  </si>
  <si>
    <t>白老町</t>
  </si>
  <si>
    <t>厚真町</t>
  </si>
  <si>
    <t>洞爺湖町</t>
  </si>
  <si>
    <t>安平町</t>
  </si>
  <si>
    <t>むかわ町</t>
  </si>
  <si>
    <t>日高町</t>
  </si>
  <si>
    <t>平取町</t>
  </si>
  <si>
    <t>新冠町</t>
  </si>
  <si>
    <t>浦河町</t>
  </si>
  <si>
    <t>様似町</t>
  </si>
  <si>
    <t>えりも町</t>
  </si>
  <si>
    <t>新ひだか町</t>
  </si>
  <si>
    <t>北斗市</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</si>
  <si>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</si>
  <si>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</si>
  <si>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</si>
  <si>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</si>
  <si>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</si>
  <si>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</si>
  <si>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</si>
  <si>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</si>
  <si>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</si>
  <si>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</si>
  <si>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</si>
  <si>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</si>
  <si>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</si>
  <si>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</si>
  <si>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</si>
  <si>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</si>
  <si>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士別市</t>
  </si>
  <si>
    <t>名寄市</t>
  </si>
  <si>
    <t>富良野市</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</si>
  <si>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</si>
  <si>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</si>
  <si>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</si>
  <si>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</si>
  <si>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</si>
  <si>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</si>
  <si>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</si>
  <si>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</si>
  <si>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</si>
  <si>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</si>
  <si>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</si>
  <si>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</si>
  <si>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</si>
  <si>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</si>
  <si>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</si>
  <si>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</si>
  <si>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</si>
  <si>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</si>
  <si>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</si>
  <si>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留萌市</t>
  </si>
  <si>
    <t>増毛町</t>
  </si>
  <si>
    <t>小平町</t>
  </si>
  <si>
    <t>苫前町</t>
  </si>
  <si>
    <t>羽幌町</t>
  </si>
  <si>
    <t>初山別村</t>
  </si>
  <si>
    <t>遠別町</t>
  </si>
  <si>
    <t>天塩町</t>
  </si>
  <si>
    <t>稚内市</t>
  </si>
  <si>
    <t>幌延町</t>
  </si>
  <si>
    <t>猿払村</t>
  </si>
  <si>
    <t>浜頓別町</t>
  </si>
  <si>
    <t>中頓別町</t>
  </si>
  <si>
    <t>枝幸町</t>
  </si>
  <si>
    <t>豊富町</t>
  </si>
  <si>
    <t>礼文町</t>
  </si>
  <si>
    <t>利尻町</t>
  </si>
  <si>
    <t>利尻富士町</t>
  </si>
  <si>
    <t>北見市</t>
  </si>
  <si>
    <t>網走市</t>
  </si>
  <si>
    <t>紋別市</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</si>
  <si>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</si>
  <si>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</si>
  <si>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</si>
  <si>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</si>
  <si>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</si>
  <si>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</si>
  <si>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</si>
  <si>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</si>
  <si>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</si>
  <si>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</si>
  <si>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</si>
  <si>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</si>
  <si>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</si>
  <si>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</si>
  <si>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</si>
  <si>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帯広市</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</si>
  <si>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</si>
  <si>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</si>
  <si>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</si>
  <si>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</si>
  <si>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</si>
  <si>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</si>
  <si>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</si>
  <si>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</si>
  <si>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</si>
  <si>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</si>
  <si>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</si>
  <si>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</si>
  <si>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</si>
  <si>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</si>
  <si>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</si>
  <si>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</si>
  <si>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</si>
  <si>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</si>
  <si>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釧路市</t>
  </si>
  <si>
    <t>釧路町</t>
  </si>
  <si>
    <t>厚岸町</t>
  </si>
  <si>
    <t>浜中町</t>
  </si>
  <si>
    <t>標茶町</t>
  </si>
  <si>
    <t>弟子屈町</t>
  </si>
  <si>
    <t>鶴居村</t>
  </si>
  <si>
    <t>白糠町</t>
  </si>
  <si>
    <t>根室市</t>
  </si>
  <si>
    <t>別海町</t>
  </si>
  <si>
    <t>中標津町</t>
  </si>
  <si>
    <t>標津町</t>
  </si>
  <si>
    <t>羅臼町</t>
  </si>
  <si>
    <t>↓福祉介護用リストなので、政令市と中核市は入れてない(対象外だから)</t>
    <rPh sb="1" eb="3">
      <t>フクシ</t>
    </rPh>
    <rPh sb="3" eb="6">
      <t>カイゴヨウ</t>
    </rPh>
    <rPh sb="13" eb="16">
      <t>セイレイシ</t>
    </rPh>
    <rPh sb="17" eb="20">
      <t>チュウカクシ</t>
    </rPh>
    <rPh sb="21" eb="22">
      <t>ハイ</t>
    </rPh>
    <rPh sb="27" eb="29">
      <t>タイショウ</t>
    </rPh>
    <rPh sb="29" eb="30">
      <t>ガイ</t>
    </rPh>
    <phoneticPr fontId="1"/>
  </si>
  <si>
    <t>○地域づくり総合交付金(福祉振興･介護保険基盤整備事業) 平成27年度交付実績 市町村別一覧表</t>
    <rPh sb="12" eb="14">
      <t>フクシ</t>
    </rPh>
    <rPh sb="14" eb="16">
      <t>シンコウ</t>
    </rPh>
    <rPh sb="17" eb="19">
      <t>カイゴ</t>
    </rPh>
    <rPh sb="19" eb="21">
      <t>ホケン</t>
    </rPh>
    <rPh sb="21" eb="23">
      <t>キバン</t>
    </rPh>
    <rPh sb="23" eb="25">
      <t>セイビ</t>
    </rPh>
    <rPh sb="25" eb="27">
      <t>ジギョウ</t>
    </rPh>
    <rPh sb="29" eb="31">
      <t>ヘイセイ</t>
    </rPh>
    <rPh sb="33" eb="35">
      <t>ネンド</t>
    </rPh>
    <rPh sb="35" eb="37">
      <t>コウフ</t>
    </rPh>
    <rPh sb="37" eb="39">
      <t>ジッセキ</t>
    </rPh>
    <rPh sb="40" eb="43">
      <t>シチョウソン</t>
    </rPh>
    <rPh sb="43" eb="44">
      <t>ベツ</t>
    </rPh>
    <rPh sb="44" eb="47">
      <t>イチランヒョウ</t>
    </rPh>
    <phoneticPr fontId="11"/>
  </si>
  <si>
    <t>(単位：千円)</t>
    <rPh sb="1" eb="3">
      <t>タンイ</t>
    </rPh>
    <rPh sb="4" eb="6">
      <t>センエン</t>
    </rPh>
    <phoneticPr fontId="1"/>
  </si>
  <si>
    <t>地域づくり推進事業</t>
    <rPh sb="0" eb="2">
      <t>チイキ</t>
    </rPh>
    <rPh sb="5" eb="7">
      <t>スイシン</t>
    </rPh>
    <rPh sb="7" eb="9">
      <t>ジギョウ</t>
    </rPh>
    <phoneticPr fontId="1"/>
  </si>
  <si>
    <t>平成27年度交付実績 総括表</t>
    <rPh sb="0" eb="2">
      <t>ヘイセイ</t>
    </rPh>
    <rPh sb="4" eb="6">
      <t>ネンド</t>
    </rPh>
    <rPh sb="6" eb="8">
      <t>コウフ</t>
    </rPh>
    <rPh sb="8" eb="10">
      <t>ジッセキ</t>
    </rPh>
    <rPh sb="11" eb="14">
      <t>ソウカツヒョウ</t>
    </rPh>
    <phoneticPr fontId="1"/>
  </si>
  <si>
    <t>地域づくり総合交付金(地域づくり推進事業) H27事業区分コード別交付実績表</t>
    <rPh sb="0" eb="2">
      <t>チイキ</t>
    </rPh>
    <rPh sb="5" eb="7">
      <t>ソウゴウ</t>
    </rPh>
    <rPh sb="7" eb="10">
      <t>コウフキン</t>
    </rPh>
    <rPh sb="11" eb="13">
      <t>チイキ</t>
    </rPh>
    <rPh sb="16" eb="18">
      <t>スイシン</t>
    </rPh>
    <rPh sb="18" eb="20">
      <t>ジギョウ</t>
    </rPh>
    <rPh sb="25" eb="27">
      <t>ジギョウ</t>
    </rPh>
    <rPh sb="27" eb="29">
      <t>クブン</t>
    </rPh>
    <rPh sb="32" eb="33">
      <t>ベツ</t>
    </rPh>
    <rPh sb="33" eb="35">
      <t>コウフ</t>
    </rPh>
    <rPh sb="35" eb="37">
      <t>ジッセキ</t>
    </rPh>
    <rPh sb="37" eb="38">
      <t>ヒョウ</t>
    </rPh>
    <phoneticPr fontId="4"/>
  </si>
  <si>
    <t>札幌市</t>
  </si>
  <si>
    <t>江別市</t>
    <rPh sb="0" eb="3">
      <t>エベツシ</t>
    </rPh>
    <phoneticPr fontId="1"/>
  </si>
  <si>
    <t>千歳市</t>
    <rPh sb="0" eb="3">
      <t>チトセシ</t>
    </rPh>
    <phoneticPr fontId="1"/>
  </si>
  <si>
    <t>恵庭市</t>
    <rPh sb="0" eb="3">
      <t>エニワシ</t>
    </rPh>
    <phoneticPr fontId="5"/>
  </si>
  <si>
    <t>恵庭市</t>
    <rPh sb="0" eb="2">
      <t>エニワ</t>
    </rPh>
    <rPh sb="2" eb="3">
      <t>シ</t>
    </rPh>
    <phoneticPr fontId="1"/>
  </si>
  <si>
    <t>恵庭市</t>
    <rPh sb="0" eb="3">
      <t>エニワシ</t>
    </rPh>
    <phoneticPr fontId="1"/>
  </si>
  <si>
    <t>北広島市</t>
    <rPh sb="0" eb="4">
      <t>キタヒロシマシ</t>
    </rPh>
    <phoneticPr fontId="1"/>
  </si>
  <si>
    <t>石狩市</t>
    <rPh sb="0" eb="3">
      <t>イシカリシ</t>
    </rPh>
    <phoneticPr fontId="12"/>
  </si>
  <si>
    <t>石狩市</t>
    <rPh sb="0" eb="3">
      <t>イシカリシ</t>
    </rPh>
    <phoneticPr fontId="1"/>
  </si>
  <si>
    <t>当別町</t>
    <rPh sb="0" eb="2">
      <t>トウベツ</t>
    </rPh>
    <rPh sb="2" eb="3">
      <t>チョウ</t>
    </rPh>
    <phoneticPr fontId="1"/>
  </si>
  <si>
    <t>新篠津村</t>
    <rPh sb="0" eb="4">
      <t>シンシノツムラ</t>
    </rPh>
    <phoneticPr fontId="1"/>
  </si>
  <si>
    <t>札幌広域圏組合</t>
    <rPh sb="0" eb="7">
      <t>サッポロコウイキケンクミアイ</t>
    </rPh>
    <phoneticPr fontId="1"/>
  </si>
  <si>
    <t>道央廃棄物処理組合</t>
  </si>
  <si>
    <t>さっぽろ広域観光圏推進協議会</t>
    <rPh sb="4" eb="6">
      <t>コウイキ</t>
    </rPh>
    <rPh sb="6" eb="8">
      <t>カンコウ</t>
    </rPh>
    <rPh sb="8" eb="9">
      <t>ケン</t>
    </rPh>
    <rPh sb="9" eb="11">
      <t>スイシン</t>
    </rPh>
    <rPh sb="11" eb="14">
      <t>キョウギカイ</t>
    </rPh>
    <phoneticPr fontId="12"/>
  </si>
  <si>
    <t>道内中核都市観光連携協議会</t>
  </si>
  <si>
    <t>公益財団法人　札幌スキー連盟</t>
    <rPh sb="0" eb="2">
      <t>コウエキ</t>
    </rPh>
    <rPh sb="2" eb="6">
      <t>ザイダンホウジン</t>
    </rPh>
    <rPh sb="7" eb="9">
      <t>サッポロ</t>
    </rPh>
    <rPh sb="12" eb="14">
      <t>レンメイ</t>
    </rPh>
    <phoneticPr fontId="18"/>
  </si>
  <si>
    <t>さっぽろ旭山うた祭りの会</t>
    <rPh sb="4" eb="6">
      <t>アサヒヤマ</t>
    </rPh>
    <rPh sb="8" eb="9">
      <t>マツ</t>
    </rPh>
    <rPh sb="11" eb="12">
      <t>カイ</t>
    </rPh>
    <phoneticPr fontId="18"/>
  </si>
  <si>
    <t>公益社団法人日本青年会議所　北海道地区協議会</t>
    <rPh sb="0" eb="2">
      <t>コウエキ</t>
    </rPh>
    <rPh sb="2" eb="4">
      <t>シャダン</t>
    </rPh>
    <rPh sb="4" eb="6">
      <t>ホウジン</t>
    </rPh>
    <phoneticPr fontId="12"/>
  </si>
  <si>
    <t>「いっしょにね！文化祭」実行委員会</t>
  </si>
  <si>
    <t>札幌スケート連盟</t>
    <rPh sb="6" eb="8">
      <t>レンメイ</t>
    </rPh>
    <phoneticPr fontId="12"/>
  </si>
  <si>
    <t>おとどけアート実行委員会</t>
    <rPh sb="7" eb="9">
      <t>ジッコウ</t>
    </rPh>
    <rPh sb="9" eb="12">
      <t>イインカイ</t>
    </rPh>
    <phoneticPr fontId="12"/>
  </si>
  <si>
    <t>公益財団法人　北海道演劇財団</t>
    <rPh sb="0" eb="2">
      <t>コウエキ</t>
    </rPh>
    <rPh sb="2" eb="6">
      <t>ザイダンホウジン</t>
    </rPh>
    <phoneticPr fontId="1"/>
  </si>
  <si>
    <t>ヒマラヤ圏サパナ</t>
    <rPh sb="4" eb="5">
      <t>ケン</t>
    </rPh>
    <phoneticPr fontId="12"/>
  </si>
  <si>
    <t>一般社団法人　札幌青年会議所</t>
    <rPh sb="0" eb="2">
      <t>イッパン</t>
    </rPh>
    <rPh sb="2" eb="4">
      <t>シャダン</t>
    </rPh>
    <rPh sb="4" eb="6">
      <t>ホウジン</t>
    </rPh>
    <phoneticPr fontId="12"/>
  </si>
  <si>
    <t>高校生チャレンジグルメコンテスト実行委員会</t>
  </si>
  <si>
    <t>北海道相撲連盟</t>
    <rPh sb="0" eb="3">
      <t>ホッカイドウ</t>
    </rPh>
    <rPh sb="3" eb="5">
      <t>スモウ</t>
    </rPh>
    <rPh sb="5" eb="7">
      <t>レンメイ</t>
    </rPh>
    <phoneticPr fontId="18"/>
  </si>
  <si>
    <t>特定非営利活動法人農村と都市を結ぶ応援団</t>
    <rPh sb="0" eb="2">
      <t>トクテイ</t>
    </rPh>
    <rPh sb="2" eb="5">
      <t>ヒエイリ</t>
    </rPh>
    <rPh sb="5" eb="7">
      <t>カツドウ</t>
    </rPh>
    <rPh sb="7" eb="9">
      <t>ホウジン</t>
    </rPh>
    <rPh sb="9" eb="11">
      <t>ノウソン</t>
    </rPh>
    <rPh sb="12" eb="14">
      <t>トシ</t>
    </rPh>
    <rPh sb="15" eb="16">
      <t>ムス</t>
    </rPh>
    <rPh sb="17" eb="20">
      <t>オウエンダン</t>
    </rPh>
    <phoneticPr fontId="12"/>
  </si>
  <si>
    <t>一般社団法人　ガールスカウト北海道連盟</t>
    <rPh sb="0" eb="2">
      <t>イッパン</t>
    </rPh>
    <rPh sb="2" eb="4">
      <t>シャダン</t>
    </rPh>
    <rPh sb="4" eb="6">
      <t>ホウジン</t>
    </rPh>
    <rPh sb="14" eb="17">
      <t>ホッカイドウ</t>
    </rPh>
    <rPh sb="17" eb="19">
      <t>レンメイ</t>
    </rPh>
    <phoneticPr fontId="18"/>
  </si>
  <si>
    <t>一般社団法人　札幌建設業協会</t>
    <rPh sb="0" eb="2">
      <t>イッパン</t>
    </rPh>
    <rPh sb="2" eb="4">
      <t>シャダン</t>
    </rPh>
    <rPh sb="4" eb="6">
      <t>ホウジン</t>
    </rPh>
    <rPh sb="7" eb="9">
      <t>サッポロ</t>
    </rPh>
    <rPh sb="9" eb="12">
      <t>ケンセツギョウ</t>
    </rPh>
    <rPh sb="12" eb="14">
      <t>キョウカイ</t>
    </rPh>
    <phoneticPr fontId="18"/>
  </si>
  <si>
    <t>平岸天神ソーラン踊り保存会</t>
    <rPh sb="0" eb="2">
      <t>ヒラギシ</t>
    </rPh>
    <rPh sb="2" eb="4">
      <t>テンジン</t>
    </rPh>
    <rPh sb="8" eb="9">
      <t>オド</t>
    </rPh>
    <rPh sb="10" eb="13">
      <t>ホゾンカイ</t>
    </rPh>
    <phoneticPr fontId="18"/>
  </si>
  <si>
    <t>子どもたちと夢や文化を育む会</t>
    <rPh sb="0" eb="1">
      <t>コ</t>
    </rPh>
    <rPh sb="6" eb="7">
      <t>ユメ</t>
    </rPh>
    <rPh sb="8" eb="10">
      <t>ブンカ</t>
    </rPh>
    <rPh sb="11" eb="12">
      <t>ハグク</t>
    </rPh>
    <rPh sb="13" eb="14">
      <t>カイ</t>
    </rPh>
    <phoneticPr fontId="1"/>
  </si>
  <si>
    <t>SORA夏祭り実行委員会</t>
    <rPh sb="4" eb="6">
      <t>ナツマツ</t>
    </rPh>
    <rPh sb="7" eb="12">
      <t>ジッコウイインカイ</t>
    </rPh>
    <phoneticPr fontId="18"/>
  </si>
  <si>
    <t>きた食dayコンテスト実行委員会</t>
    <rPh sb="2" eb="3">
      <t>ショク</t>
    </rPh>
    <rPh sb="11" eb="16">
      <t>ジッコウイインカイ</t>
    </rPh>
    <phoneticPr fontId="1"/>
  </si>
  <si>
    <t>日中友好芸術文化交流実行委員会</t>
    <rPh sb="0" eb="2">
      <t>ニッチュウ</t>
    </rPh>
    <rPh sb="2" eb="4">
      <t>ユウコウ</t>
    </rPh>
    <rPh sb="4" eb="6">
      <t>ゲイジュツ</t>
    </rPh>
    <rPh sb="6" eb="8">
      <t>ブンカ</t>
    </rPh>
    <rPh sb="8" eb="10">
      <t>コウリュウ</t>
    </rPh>
    <rPh sb="10" eb="12">
      <t>ジッコウ</t>
    </rPh>
    <rPh sb="12" eb="15">
      <t>イインカイ</t>
    </rPh>
    <phoneticPr fontId="18"/>
  </si>
  <si>
    <t>南区健口体操普及委員会</t>
    <rPh sb="0" eb="2">
      <t>ミナミク</t>
    </rPh>
    <rPh sb="2" eb="3">
      <t>ケン</t>
    </rPh>
    <rPh sb="3" eb="4">
      <t>クチ</t>
    </rPh>
    <rPh sb="4" eb="6">
      <t>タイソウ</t>
    </rPh>
    <rPh sb="6" eb="8">
      <t>フキュウ</t>
    </rPh>
    <rPh sb="8" eb="11">
      <t>イインカイ</t>
    </rPh>
    <phoneticPr fontId="1"/>
  </si>
  <si>
    <t>どさんこ青少年オーケストラ協会</t>
    <rPh sb="4" eb="7">
      <t>セイショウネン</t>
    </rPh>
    <rPh sb="13" eb="15">
      <t>キョウカイ</t>
    </rPh>
    <phoneticPr fontId="12"/>
  </si>
  <si>
    <t>すみれコーラス</t>
  </si>
  <si>
    <t>一般社団法人  江別青年会議所</t>
    <rPh sb="0" eb="2">
      <t>イッパン</t>
    </rPh>
    <rPh sb="2" eb="4">
      <t>シャダン</t>
    </rPh>
    <rPh sb="4" eb="6">
      <t>ホウジン</t>
    </rPh>
    <phoneticPr fontId="18"/>
  </si>
  <si>
    <t>一般社団法人　日本バーテンダー協会　北海道統括本部</t>
    <rPh sb="0" eb="2">
      <t>イッパン</t>
    </rPh>
    <rPh sb="2" eb="4">
      <t>シャダン</t>
    </rPh>
    <rPh sb="4" eb="6">
      <t>ホウジン</t>
    </rPh>
    <rPh sb="7" eb="9">
      <t>ニホン</t>
    </rPh>
    <rPh sb="15" eb="17">
      <t>キョウカイ</t>
    </rPh>
    <rPh sb="18" eb="21">
      <t>ホッカイドウ</t>
    </rPh>
    <rPh sb="21" eb="23">
      <t>トウカツ</t>
    </rPh>
    <rPh sb="23" eb="25">
      <t>ホンブ</t>
    </rPh>
    <phoneticPr fontId="18"/>
  </si>
  <si>
    <t>一般社団法人　千歳青年会議所</t>
    <rPh sb="0" eb="2">
      <t>イッパン</t>
    </rPh>
    <rPh sb="2" eb="4">
      <t>シャダン</t>
    </rPh>
    <rPh sb="4" eb="6">
      <t>ホウジン</t>
    </rPh>
    <rPh sb="7" eb="9">
      <t>チトセ</t>
    </rPh>
    <phoneticPr fontId="18"/>
  </si>
  <si>
    <t>恵み野商店会</t>
    <rPh sb="0" eb="1">
      <t>メグ</t>
    </rPh>
    <rPh sb="2" eb="3">
      <t>ノ</t>
    </rPh>
    <rPh sb="3" eb="6">
      <t>ショウテンカイ</t>
    </rPh>
    <phoneticPr fontId="18"/>
  </si>
  <si>
    <t>一般社団法人　石狩観光協会</t>
    <rPh sb="0" eb="2">
      <t>イッパン</t>
    </rPh>
    <rPh sb="2" eb="4">
      <t>シャダン</t>
    </rPh>
    <rPh sb="4" eb="6">
      <t>ホウジン</t>
    </rPh>
    <rPh sb="7" eb="9">
      <t>イシカリ</t>
    </rPh>
    <rPh sb="9" eb="11">
      <t>カンコウ</t>
    </rPh>
    <rPh sb="11" eb="13">
      <t>キョウカイ</t>
    </rPh>
    <phoneticPr fontId="18"/>
  </si>
  <si>
    <t>石狩ウォーターパトロール</t>
    <rPh sb="0" eb="2">
      <t>イシカリ</t>
    </rPh>
    <phoneticPr fontId="18"/>
  </si>
  <si>
    <t>いしかり食と農の未来づくり推進委員会</t>
    <rPh sb="4" eb="5">
      <t>ショク</t>
    </rPh>
    <rPh sb="6" eb="7">
      <t>ノウ</t>
    </rPh>
    <rPh sb="8" eb="10">
      <t>ミライ</t>
    </rPh>
    <rPh sb="13" eb="15">
      <t>スイシン</t>
    </rPh>
    <rPh sb="15" eb="18">
      <t>イインカイ</t>
    </rPh>
    <phoneticPr fontId="18"/>
  </si>
  <si>
    <t>石狩・彭州姉妹都市提携15周年記念事業実行委員会</t>
  </si>
  <si>
    <t>特定非営利活動法人　ふれ・スポ・とうべつ</t>
    <rPh sb="0" eb="2">
      <t>トクテイ</t>
    </rPh>
    <rPh sb="2" eb="5">
      <t>ヒエイリ</t>
    </rPh>
    <rPh sb="5" eb="7">
      <t>カツドウ</t>
    </rPh>
    <rPh sb="7" eb="8">
      <t>ホウ</t>
    </rPh>
    <rPh sb="8" eb="9">
      <t>ジン</t>
    </rPh>
    <phoneticPr fontId="18"/>
  </si>
  <si>
    <t>一般社団法人　当別青年会議所</t>
    <rPh sb="0" eb="2">
      <t>イッパン</t>
    </rPh>
    <rPh sb="2" eb="4">
      <t>シャダン</t>
    </rPh>
    <rPh sb="4" eb="6">
      <t>ホウジン</t>
    </rPh>
    <rPh sb="7" eb="9">
      <t>トウベツ</t>
    </rPh>
    <rPh sb="9" eb="11">
      <t>セイネン</t>
    </rPh>
    <rPh sb="11" eb="14">
      <t>カイギショ</t>
    </rPh>
    <phoneticPr fontId="1"/>
  </si>
  <si>
    <t>当別町地域公共交通活性化協議会</t>
    <rPh sb="0" eb="2">
      <t>トウベツ</t>
    </rPh>
    <rPh sb="2" eb="3">
      <t>チョウ</t>
    </rPh>
    <rPh sb="3" eb="5">
      <t>チイキ</t>
    </rPh>
    <rPh sb="5" eb="7">
      <t>コウキョウ</t>
    </rPh>
    <rPh sb="7" eb="9">
      <t>コウツウ</t>
    </rPh>
    <rPh sb="9" eb="12">
      <t>カッセイカ</t>
    </rPh>
    <rPh sb="12" eb="15">
      <t>キョウギカイ</t>
    </rPh>
    <phoneticPr fontId="1"/>
  </si>
  <si>
    <t>H27</t>
  </si>
  <si>
    <t>木質バイオマス普及推進事業</t>
    <rPh sb="0" eb="2">
      <t>モクシツ</t>
    </rPh>
    <rPh sb="7" eb="9">
      <t>フキュウ</t>
    </rPh>
    <rPh sb="9" eb="11">
      <t>スイシン</t>
    </rPh>
    <rPh sb="11" eb="13">
      <t>ジギョウ</t>
    </rPh>
    <phoneticPr fontId="19"/>
  </si>
  <si>
    <t>犯罪のない安全で安心なまちづくり推進事業</t>
    <rPh sb="0" eb="2">
      <t>ハンザイ</t>
    </rPh>
    <rPh sb="5" eb="7">
      <t>アンゼン</t>
    </rPh>
    <rPh sb="8" eb="10">
      <t>アンシン</t>
    </rPh>
    <rPh sb="16" eb="18">
      <t>スイシン</t>
    </rPh>
    <rPh sb="18" eb="20">
      <t>ジギョウ</t>
    </rPh>
    <phoneticPr fontId="12"/>
  </si>
  <si>
    <t>いいとこ撮り北海道2015フォトコンサミットin Sapporo</t>
    <rPh sb="4" eb="5">
      <t>ド</t>
    </rPh>
    <rPh sb="6" eb="9">
      <t>ホッカイドウ</t>
    </rPh>
    <phoneticPr fontId="12"/>
  </si>
  <si>
    <t>災害対応物品整備事業</t>
    <rPh sb="0" eb="2">
      <t>サイガイ</t>
    </rPh>
    <rPh sb="2" eb="4">
      <t>タイオウ</t>
    </rPh>
    <rPh sb="4" eb="6">
      <t>ブッピン</t>
    </rPh>
    <rPh sb="6" eb="8">
      <t>セイビ</t>
    </rPh>
    <rPh sb="8" eb="10">
      <t>ジギョウ</t>
    </rPh>
    <phoneticPr fontId="1"/>
  </si>
  <si>
    <t>H25～H27</t>
  </si>
  <si>
    <t>H26～H27</t>
  </si>
  <si>
    <t>サーモンパーク再整備事業</t>
    <rPh sb="7" eb="10">
      <t>サイセイビ</t>
    </rPh>
    <rPh sb="10" eb="12">
      <t>ジギョウ</t>
    </rPh>
    <phoneticPr fontId="1"/>
  </si>
  <si>
    <t>千歳市花園２丁目</t>
    <rPh sb="0" eb="3">
      <t>チトセシ</t>
    </rPh>
    <rPh sb="3" eb="5">
      <t>ハナゾノ</t>
    </rPh>
    <rPh sb="6" eb="8">
      <t>チョウメ</t>
    </rPh>
    <phoneticPr fontId="1"/>
  </si>
  <si>
    <t>市内遺跡発掘調査等事業（史跡キウス周堤墓群）</t>
  </si>
  <si>
    <t>H27～H28</t>
  </si>
  <si>
    <t>恵み野商店街にぎわい創出環境整備事業</t>
    <rPh sb="0" eb="1">
      <t>メグ</t>
    </rPh>
    <rPh sb="2" eb="3">
      <t>ノ</t>
    </rPh>
    <rPh sb="3" eb="5">
      <t>ショウテン</t>
    </rPh>
    <rPh sb="5" eb="6">
      <t>ガイ</t>
    </rPh>
    <rPh sb="10" eb="12">
      <t>ソウシュツ</t>
    </rPh>
    <rPh sb="12" eb="14">
      <t>カンキョウ</t>
    </rPh>
    <rPh sb="14" eb="16">
      <t>セイビ</t>
    </rPh>
    <rPh sb="16" eb="18">
      <t>ジギョウ</t>
    </rPh>
    <phoneticPr fontId="17"/>
  </si>
  <si>
    <t>柏地区生涯学習施設整備事業</t>
  </si>
  <si>
    <t>H26～H28</t>
  </si>
  <si>
    <t>防災備蓄品・資機材購入事業</t>
    <rPh sb="0" eb="2">
      <t>ボウサイ</t>
    </rPh>
    <rPh sb="2" eb="4">
      <t>ビチク</t>
    </rPh>
    <rPh sb="4" eb="5">
      <t>ヒン</t>
    </rPh>
    <rPh sb="6" eb="9">
      <t>シキザイ</t>
    </rPh>
    <rPh sb="9" eb="11">
      <t>コウニュウ</t>
    </rPh>
    <rPh sb="11" eb="13">
      <t>ジギョウ</t>
    </rPh>
    <phoneticPr fontId="1"/>
  </si>
  <si>
    <t>H27～H29</t>
  </si>
  <si>
    <t>市営牧場雨水処理工事</t>
    <rPh sb="0" eb="2">
      <t>シエイ</t>
    </rPh>
    <rPh sb="2" eb="4">
      <t>ボクジョウ</t>
    </rPh>
    <rPh sb="4" eb="6">
      <t>アマミズ</t>
    </rPh>
    <rPh sb="6" eb="8">
      <t>ショリ</t>
    </rPh>
    <rPh sb="8" eb="10">
      <t>コウジ</t>
    </rPh>
    <phoneticPr fontId="1"/>
  </si>
  <si>
    <t>恵庭市盤尻</t>
    <rPh sb="0" eb="3">
      <t>エニワシ</t>
    </rPh>
    <rPh sb="3" eb="4">
      <t>バン</t>
    </rPh>
    <rPh sb="4" eb="5">
      <t>ジリ</t>
    </rPh>
    <phoneticPr fontId="1"/>
  </si>
  <si>
    <t>防災資機材整備事業</t>
    <rPh sb="0" eb="2">
      <t>ボウサイ</t>
    </rPh>
    <rPh sb="2" eb="5">
      <t>シキザイ</t>
    </rPh>
    <rPh sb="5" eb="7">
      <t>セイビ</t>
    </rPh>
    <rPh sb="7" eb="9">
      <t>ジギョウ</t>
    </rPh>
    <phoneticPr fontId="1"/>
  </si>
  <si>
    <t>防災備蓄品整備事業</t>
    <rPh sb="0" eb="2">
      <t>ボウサイ</t>
    </rPh>
    <rPh sb="2" eb="4">
      <t>ビチク</t>
    </rPh>
    <rPh sb="4" eb="5">
      <t>ヒン</t>
    </rPh>
    <rPh sb="5" eb="7">
      <t>セイビ</t>
    </rPh>
    <rPh sb="7" eb="9">
      <t>ジギョウ</t>
    </rPh>
    <phoneticPr fontId="12"/>
  </si>
  <si>
    <t>石狩市</t>
    <rPh sb="0" eb="3">
      <t>イシカリシ</t>
    </rPh>
    <phoneticPr fontId="18"/>
  </si>
  <si>
    <t>地方道整備事業</t>
  </si>
  <si>
    <t>H17～H28</t>
  </si>
  <si>
    <t>望来嶺泊線
花川北歩行線
花川南斜風防東添線外
花川南生活道路
花川北11線通</t>
    <rPh sb="34" eb="35">
      <t>キタ</t>
    </rPh>
    <rPh sb="37" eb="38">
      <t>セン</t>
    </rPh>
    <rPh sb="38" eb="39">
      <t>ドオ</t>
    </rPh>
    <phoneticPr fontId="12"/>
  </si>
  <si>
    <t>消防・救急施設整備事業</t>
  </si>
  <si>
    <t>H22～H27</t>
  </si>
  <si>
    <t>街区公園整備事業</t>
  </si>
  <si>
    <t>H21～H28</t>
  </si>
  <si>
    <t>運動公園整備事業</t>
    <rPh sb="0" eb="2">
      <t>ウンドウ</t>
    </rPh>
    <rPh sb="2" eb="4">
      <t>コウエン</t>
    </rPh>
    <rPh sb="4" eb="6">
      <t>セイビ</t>
    </rPh>
    <rPh sb="6" eb="8">
      <t>ジギョウ</t>
    </rPh>
    <phoneticPr fontId="18"/>
  </si>
  <si>
    <t>給食施設整備事業</t>
    <rPh sb="0" eb="2">
      <t>キュウショク</t>
    </rPh>
    <rPh sb="2" eb="4">
      <t>シセツ</t>
    </rPh>
    <rPh sb="4" eb="6">
      <t>セイビ</t>
    </rPh>
    <rPh sb="6" eb="8">
      <t>ジギョウ</t>
    </rPh>
    <phoneticPr fontId="18"/>
  </si>
  <si>
    <t>学校給食センター（石狩市花川北7条1丁目27、28、29番地）</t>
    <rPh sb="0" eb="2">
      <t>ガッコウ</t>
    </rPh>
    <rPh sb="2" eb="4">
      <t>キュウショク</t>
    </rPh>
    <rPh sb="9" eb="12">
      <t>イシカリシ</t>
    </rPh>
    <rPh sb="12" eb="14">
      <t>ハナカワ</t>
    </rPh>
    <rPh sb="14" eb="15">
      <t>キタ</t>
    </rPh>
    <rPh sb="16" eb="17">
      <t>ジョウ</t>
    </rPh>
    <rPh sb="18" eb="20">
      <t>チョウメ</t>
    </rPh>
    <rPh sb="28" eb="30">
      <t>バンチ</t>
    </rPh>
    <phoneticPr fontId="11"/>
  </si>
  <si>
    <t>望来幹線用水路改修事業</t>
    <rPh sb="0" eb="1">
      <t>モウ</t>
    </rPh>
    <rPh sb="1" eb="2">
      <t>ライ</t>
    </rPh>
    <rPh sb="2" eb="4">
      <t>カンセン</t>
    </rPh>
    <rPh sb="4" eb="7">
      <t>ヨウスイロ</t>
    </rPh>
    <rPh sb="7" eb="9">
      <t>カイシュウ</t>
    </rPh>
    <rPh sb="9" eb="11">
      <t>ジギョウ</t>
    </rPh>
    <phoneticPr fontId="1"/>
  </si>
  <si>
    <t>当別町ふとみ保育所改修事業</t>
    <rPh sb="0" eb="2">
      <t>トウベツ</t>
    </rPh>
    <rPh sb="2" eb="3">
      <t>チョウ</t>
    </rPh>
    <rPh sb="6" eb="8">
      <t>ホイク</t>
    </rPh>
    <rPh sb="8" eb="9">
      <t>ショ</t>
    </rPh>
    <rPh sb="9" eb="11">
      <t>カイシュウ</t>
    </rPh>
    <rPh sb="11" eb="13">
      <t>ジギョウ</t>
    </rPh>
    <phoneticPr fontId="1"/>
  </si>
  <si>
    <t>（仮称）当別町道の駅整備事業</t>
    <rPh sb="1" eb="3">
      <t>カショウ</t>
    </rPh>
    <rPh sb="4" eb="6">
      <t>トウベツ</t>
    </rPh>
    <rPh sb="6" eb="7">
      <t>チョウ</t>
    </rPh>
    <rPh sb="7" eb="8">
      <t>ミチ</t>
    </rPh>
    <rPh sb="9" eb="10">
      <t>エキ</t>
    </rPh>
    <rPh sb="10" eb="12">
      <t>セイビ</t>
    </rPh>
    <rPh sb="12" eb="14">
      <t>ジギョウ</t>
    </rPh>
    <phoneticPr fontId="1"/>
  </si>
  <si>
    <t>防災備蓄整備事業</t>
    <rPh sb="0" eb="2">
      <t>ボウサイ</t>
    </rPh>
    <rPh sb="2" eb="4">
      <t>ビチク</t>
    </rPh>
    <rPh sb="4" eb="6">
      <t>セイビ</t>
    </rPh>
    <rPh sb="6" eb="8">
      <t>ジギョウ</t>
    </rPh>
    <phoneticPr fontId="1"/>
  </si>
  <si>
    <t>防災マップ作成事業</t>
    <rPh sb="0" eb="2">
      <t>ボウサイ</t>
    </rPh>
    <rPh sb="5" eb="7">
      <t>サクセイ</t>
    </rPh>
    <rPh sb="7" eb="9">
      <t>ジギョウ</t>
    </rPh>
    <phoneticPr fontId="1"/>
  </si>
  <si>
    <t>Ｈ27</t>
  </si>
  <si>
    <t>温泉掘削事業</t>
    <rPh sb="0" eb="2">
      <t>オンセン</t>
    </rPh>
    <rPh sb="2" eb="4">
      <t>クッサク</t>
    </rPh>
    <rPh sb="4" eb="6">
      <t>ジギョウ</t>
    </rPh>
    <phoneticPr fontId="1"/>
  </si>
  <si>
    <t>新篠津村第45線北2番地</t>
    <rPh sb="0" eb="4">
      <t>シンシノツムラ</t>
    </rPh>
    <rPh sb="4" eb="5">
      <t>ダイ</t>
    </rPh>
    <rPh sb="7" eb="8">
      <t>セン</t>
    </rPh>
    <rPh sb="8" eb="9">
      <t>キタ</t>
    </rPh>
    <rPh sb="10" eb="12">
      <t>バンチ</t>
    </rPh>
    <phoneticPr fontId="1"/>
  </si>
  <si>
    <t>防災対策事業</t>
    <rPh sb="0" eb="2">
      <t>ボウサイ</t>
    </rPh>
    <rPh sb="2" eb="4">
      <t>タイサク</t>
    </rPh>
    <rPh sb="4" eb="6">
      <t>ジギョウ</t>
    </rPh>
    <phoneticPr fontId="1"/>
  </si>
  <si>
    <t>新篠津村第47線北13番地</t>
    <rPh sb="0" eb="4">
      <t>シンシノツムラ</t>
    </rPh>
    <rPh sb="4" eb="5">
      <t>ダイ</t>
    </rPh>
    <rPh sb="7" eb="8">
      <t>セン</t>
    </rPh>
    <rPh sb="8" eb="9">
      <t>キタ</t>
    </rPh>
    <rPh sb="11" eb="13">
      <t>バンチ</t>
    </rPh>
    <phoneticPr fontId="1"/>
  </si>
  <si>
    <t>札幌市</t>
    <rPh sb="0" eb="3">
      <t>サッポロシ</t>
    </rPh>
    <phoneticPr fontId="1"/>
  </si>
  <si>
    <t>札幌圏地麦推進事業</t>
    <rPh sb="0" eb="2">
      <t>サッポロ</t>
    </rPh>
    <rPh sb="2" eb="3">
      <t>ケン</t>
    </rPh>
    <rPh sb="3" eb="4">
      <t>チ</t>
    </rPh>
    <rPh sb="4" eb="5">
      <t>ムギ</t>
    </rPh>
    <rPh sb="5" eb="7">
      <t>スイシン</t>
    </rPh>
    <rPh sb="7" eb="9">
      <t>ジギョウ</t>
    </rPh>
    <phoneticPr fontId="1"/>
  </si>
  <si>
    <t>石狩管内</t>
    <rPh sb="0" eb="2">
      <t>イシカリ</t>
    </rPh>
    <rPh sb="2" eb="4">
      <t>カンナイ</t>
    </rPh>
    <phoneticPr fontId="1"/>
  </si>
  <si>
    <t>札幌広域圏逸品発掘プロジェクト事業</t>
    <rPh sb="0" eb="2">
      <t>サッポロ</t>
    </rPh>
    <rPh sb="2" eb="5">
      <t>コウイキケン</t>
    </rPh>
    <rPh sb="5" eb="7">
      <t>イッピン</t>
    </rPh>
    <rPh sb="7" eb="9">
      <t>ハックツ</t>
    </rPh>
    <rPh sb="15" eb="17">
      <t>ジギョウ</t>
    </rPh>
    <phoneticPr fontId="1"/>
  </si>
  <si>
    <t>ごみ処理広域化基本計画改定事業</t>
  </si>
  <si>
    <t>札幌市</t>
    <rPh sb="0" eb="3">
      <t>サッポロシ</t>
    </rPh>
    <phoneticPr fontId="18"/>
  </si>
  <si>
    <t>さっぽろ広域観光圏推進事業</t>
    <rPh sb="4" eb="6">
      <t>コウイキ</t>
    </rPh>
    <rPh sb="6" eb="8">
      <t>カンコウ</t>
    </rPh>
    <rPh sb="8" eb="9">
      <t>ケン</t>
    </rPh>
    <rPh sb="9" eb="11">
      <t>スイシン</t>
    </rPh>
    <rPh sb="11" eb="13">
      <t>ジギョウ</t>
    </rPh>
    <phoneticPr fontId="18"/>
  </si>
  <si>
    <t>道内６都市集客・周遊プロモーション事業</t>
    <rPh sb="0" eb="2">
      <t>ドウナイ</t>
    </rPh>
    <rPh sb="3" eb="5">
      <t>トシ</t>
    </rPh>
    <rPh sb="5" eb="7">
      <t>シュウキャク</t>
    </rPh>
    <rPh sb="8" eb="10">
      <t>シュウユウ</t>
    </rPh>
    <rPh sb="17" eb="19">
      <t>ジギョウ</t>
    </rPh>
    <phoneticPr fontId="18"/>
  </si>
  <si>
    <t>札幌市</t>
    <rPh sb="0" eb="2">
      <t>サッポロ</t>
    </rPh>
    <rPh sb="2" eb="3">
      <t>シ</t>
    </rPh>
    <phoneticPr fontId="18"/>
  </si>
  <si>
    <t>FISスノーボードワールドカップ2016札幌大会</t>
    <rPh sb="20" eb="22">
      <t>サッポロ</t>
    </rPh>
    <rPh sb="22" eb="24">
      <t>タイカイ</t>
    </rPh>
    <phoneticPr fontId="18"/>
  </si>
  <si>
    <t>札幌市</t>
    <rPh sb="0" eb="3">
      <t>サッポロシ</t>
    </rPh>
    <phoneticPr fontId="12"/>
  </si>
  <si>
    <t>2015 さっぽろ旭山音楽祭（第28回）</t>
    <rPh sb="9" eb="11">
      <t>アサヒヤマ</t>
    </rPh>
    <rPh sb="11" eb="14">
      <t>オンガクサイ</t>
    </rPh>
    <rPh sb="15" eb="16">
      <t>ダイ</t>
    </rPh>
    <rPh sb="18" eb="19">
      <t>カイ</t>
    </rPh>
    <phoneticPr fontId="18"/>
  </si>
  <si>
    <t>北海道の魅力発信事業～NEXT INNOVATION～</t>
    <rPh sb="0" eb="3">
      <t>ホッカイドウ</t>
    </rPh>
    <rPh sb="4" eb="6">
      <t>ミリョク</t>
    </rPh>
    <rPh sb="6" eb="8">
      <t>ハッシン</t>
    </rPh>
    <rPh sb="8" eb="10">
      <t>ジギョウ</t>
    </rPh>
    <phoneticPr fontId="12"/>
  </si>
  <si>
    <t>「いっしょにね！文化祭」開催事業</t>
    <rPh sb="12" eb="14">
      <t>カイサイ</t>
    </rPh>
    <rPh sb="14" eb="16">
      <t>ジギョウ</t>
    </rPh>
    <phoneticPr fontId="12"/>
  </si>
  <si>
    <t>スピードスケート競技振興事業</t>
    <rPh sb="8" eb="10">
      <t>キョウギ</t>
    </rPh>
    <rPh sb="10" eb="12">
      <t>シンコウ</t>
    </rPh>
    <rPh sb="12" eb="14">
      <t>ジギョウ</t>
    </rPh>
    <phoneticPr fontId="12"/>
  </si>
  <si>
    <t>アーティスト・イン・スクール事業「おとどけアート」</t>
    <rPh sb="14" eb="16">
      <t>ジギョウ</t>
    </rPh>
    <phoneticPr fontId="12"/>
  </si>
  <si>
    <t>札幌市内小学校（5校）</t>
    <rPh sb="0" eb="4">
      <t>サッポロシナイ</t>
    </rPh>
    <rPh sb="4" eb="7">
      <t>ショウガッコウ</t>
    </rPh>
    <rPh sb="9" eb="10">
      <t>コウ</t>
    </rPh>
    <phoneticPr fontId="12"/>
  </si>
  <si>
    <t>演劇とコミュニケーションによる地域人材育成事業</t>
  </si>
  <si>
    <t>札幌及び札幌近郊</t>
    <rPh sb="0" eb="2">
      <t>サッポロ</t>
    </rPh>
    <rPh sb="2" eb="3">
      <t>オヨ</t>
    </rPh>
    <rPh sb="4" eb="6">
      <t>サッポロ</t>
    </rPh>
    <rPh sb="6" eb="8">
      <t>キンコウ</t>
    </rPh>
    <phoneticPr fontId="12"/>
  </si>
  <si>
    <t>異文化から考えるまちづくり</t>
    <rPh sb="0" eb="3">
      <t>イブンカ</t>
    </rPh>
    <rPh sb="5" eb="6">
      <t>カンガ</t>
    </rPh>
    <phoneticPr fontId="12"/>
  </si>
  <si>
    <t>高校生チャレンジグルメコンテストin HOKKAIDO　2015</t>
  </si>
  <si>
    <t>青少年相撲サハリン友好国際交流会</t>
    <rPh sb="0" eb="3">
      <t>セイショウネン</t>
    </rPh>
    <rPh sb="3" eb="5">
      <t>スモウ</t>
    </rPh>
    <rPh sb="9" eb="11">
      <t>ユウコウ</t>
    </rPh>
    <rPh sb="11" eb="13">
      <t>コクサイ</t>
    </rPh>
    <rPh sb="13" eb="16">
      <t>コウリュウカイ</t>
    </rPh>
    <phoneticPr fontId="18"/>
  </si>
  <si>
    <t>ロシアサハリン州</t>
    <rPh sb="7" eb="8">
      <t>シュウ</t>
    </rPh>
    <phoneticPr fontId="18"/>
  </si>
  <si>
    <t>都市生活者（消費者）及び子供たちとの農業交流イベント</t>
  </si>
  <si>
    <t>ガールスカウト北海道連盟50周年記念　ガールスカウトワークショップ</t>
    <rPh sb="7" eb="10">
      <t>ホッカイドウ</t>
    </rPh>
    <rPh sb="10" eb="12">
      <t>レンメイ</t>
    </rPh>
    <rPh sb="14" eb="16">
      <t>シュウネン</t>
    </rPh>
    <rPh sb="16" eb="18">
      <t>キネン</t>
    </rPh>
    <phoneticPr fontId="18"/>
  </si>
  <si>
    <t>建設業のPR・イメージアップ・プロジェクト</t>
    <rPh sb="0" eb="3">
      <t>ケンセツギョウ</t>
    </rPh>
    <phoneticPr fontId="18"/>
  </si>
  <si>
    <t>札幌市中央卸売市場市民感謝消費拡大フェア2015</t>
    <rPh sb="0" eb="3">
      <t>サッポロシ</t>
    </rPh>
    <rPh sb="3" eb="5">
      <t>チュウオウ</t>
    </rPh>
    <rPh sb="5" eb="7">
      <t>オロシウリ</t>
    </rPh>
    <rPh sb="7" eb="9">
      <t>シジョウ</t>
    </rPh>
    <rPh sb="9" eb="11">
      <t>シミン</t>
    </rPh>
    <rPh sb="11" eb="13">
      <t>カンシャ</t>
    </rPh>
    <rPh sb="13" eb="15">
      <t>ショウヒ</t>
    </rPh>
    <rPh sb="15" eb="17">
      <t>カクダイ</t>
    </rPh>
    <phoneticPr fontId="1"/>
  </si>
  <si>
    <t>北海道ストリートバスケットボール大会（HOOP IN THE　HOOD2015　北海道予選大会）</t>
    <rPh sb="0" eb="3">
      <t>ホッカイドウ</t>
    </rPh>
    <rPh sb="16" eb="18">
      <t>タイカイ</t>
    </rPh>
    <rPh sb="40" eb="43">
      <t>ホッカイドウ</t>
    </rPh>
    <rPh sb="43" eb="45">
      <t>ヨセン</t>
    </rPh>
    <rPh sb="45" eb="47">
      <t>タイカイ</t>
    </rPh>
    <phoneticPr fontId="18"/>
  </si>
  <si>
    <t>韓国</t>
    <rPh sb="0" eb="2">
      <t>カンコク</t>
    </rPh>
    <phoneticPr fontId="18"/>
  </si>
  <si>
    <t>民族歌舞団こぶし座公演親子鑑賞開催事業</t>
    <rPh sb="0" eb="2">
      <t>ミンゾク</t>
    </rPh>
    <rPh sb="2" eb="4">
      <t>カブ</t>
    </rPh>
    <rPh sb="4" eb="5">
      <t>ダン</t>
    </rPh>
    <rPh sb="8" eb="9">
      <t>ザ</t>
    </rPh>
    <rPh sb="9" eb="11">
      <t>コウエン</t>
    </rPh>
    <rPh sb="11" eb="13">
      <t>オヤコ</t>
    </rPh>
    <rPh sb="13" eb="15">
      <t>カンショウ</t>
    </rPh>
    <rPh sb="15" eb="17">
      <t>カイサイ</t>
    </rPh>
    <rPh sb="17" eb="19">
      <t>ジギョウ</t>
    </rPh>
    <phoneticPr fontId="1"/>
  </si>
  <si>
    <t>SORA夏祭り-ものづくりと子供の未来-</t>
    <rPh sb="4" eb="6">
      <t>ナツマツ</t>
    </rPh>
    <rPh sb="14" eb="16">
      <t>コドモ</t>
    </rPh>
    <rPh sb="17" eb="19">
      <t>ミライ</t>
    </rPh>
    <phoneticPr fontId="18"/>
  </si>
  <si>
    <t>きた食dayコンテスト実施事業</t>
    <rPh sb="2" eb="3">
      <t>ショク</t>
    </rPh>
    <rPh sb="11" eb="13">
      <t>ジッシ</t>
    </rPh>
    <rPh sb="13" eb="15">
      <t>ジギョウ</t>
    </rPh>
    <phoneticPr fontId="1"/>
  </si>
  <si>
    <t>2015年日中青少年文化交流事業</t>
    <rPh sb="4" eb="5">
      <t>ネン</t>
    </rPh>
    <rPh sb="5" eb="7">
      <t>ニッチュウ</t>
    </rPh>
    <rPh sb="7" eb="10">
      <t>セイショウネン</t>
    </rPh>
    <rPh sb="10" eb="12">
      <t>ブンカ</t>
    </rPh>
    <rPh sb="12" eb="14">
      <t>コウリュウ</t>
    </rPh>
    <rPh sb="14" eb="16">
      <t>ジギョウ</t>
    </rPh>
    <phoneticPr fontId="1"/>
  </si>
  <si>
    <t>札幌市南区ご当地体操制作普及活動</t>
    <rPh sb="0" eb="3">
      <t>サッポロシ</t>
    </rPh>
    <rPh sb="3" eb="5">
      <t>ミナミク</t>
    </rPh>
    <rPh sb="6" eb="8">
      <t>トウチ</t>
    </rPh>
    <rPh sb="8" eb="10">
      <t>タイソウ</t>
    </rPh>
    <rPh sb="10" eb="12">
      <t>セイサク</t>
    </rPh>
    <rPh sb="12" eb="14">
      <t>フキュウ</t>
    </rPh>
    <rPh sb="14" eb="16">
      <t>カツドウ</t>
    </rPh>
    <phoneticPr fontId="1"/>
  </si>
  <si>
    <t>江別市</t>
    <rPh sb="0" eb="2">
      <t>エベツ</t>
    </rPh>
    <rPh sb="2" eb="3">
      <t>シ</t>
    </rPh>
    <phoneticPr fontId="12"/>
  </si>
  <si>
    <t>すみれコーラス創立30周年記念演奏会</t>
    <rPh sb="7" eb="9">
      <t>ソウリツ</t>
    </rPh>
    <rPh sb="11" eb="13">
      <t>シュウネン</t>
    </rPh>
    <rPh sb="13" eb="15">
      <t>キネン</t>
    </rPh>
    <rPh sb="15" eb="18">
      <t>エンソウカイ</t>
    </rPh>
    <phoneticPr fontId="18"/>
  </si>
  <si>
    <t>江別市</t>
    <rPh sb="0" eb="3">
      <t>エベツシ</t>
    </rPh>
    <phoneticPr fontId="18"/>
  </si>
  <si>
    <t>NBAどさんこ・カクテルアワード2015</t>
  </si>
  <si>
    <t>千歳市</t>
    <rPh sb="0" eb="3">
      <t>チトセシ</t>
    </rPh>
    <phoneticPr fontId="18"/>
  </si>
  <si>
    <t>CHITOSE　RIVER CITY　PROJECT　2015</t>
  </si>
  <si>
    <t>恵庭市</t>
    <rPh sb="0" eb="3">
      <t>エニワシ</t>
    </rPh>
    <phoneticPr fontId="18"/>
  </si>
  <si>
    <t>恵み野商店街地域活性化推進事業</t>
    <rPh sb="0" eb="1">
      <t>メグ</t>
    </rPh>
    <rPh sb="2" eb="3">
      <t>ノ</t>
    </rPh>
    <rPh sb="3" eb="6">
      <t>ショウテンガイ</t>
    </rPh>
    <rPh sb="6" eb="8">
      <t>チイキ</t>
    </rPh>
    <rPh sb="8" eb="11">
      <t>カッセイカ</t>
    </rPh>
    <rPh sb="11" eb="13">
      <t>スイシン</t>
    </rPh>
    <rPh sb="13" eb="15">
      <t>ジギョウ</t>
    </rPh>
    <phoneticPr fontId="18"/>
  </si>
  <si>
    <t>「サケの文化」発信事業</t>
    <rPh sb="4" eb="6">
      <t>ブンカ</t>
    </rPh>
    <rPh sb="7" eb="9">
      <t>ハッシン</t>
    </rPh>
    <rPh sb="9" eb="11">
      <t>ジギョウ</t>
    </rPh>
    <phoneticPr fontId="18"/>
  </si>
  <si>
    <t>石狩市</t>
    <rPh sb="0" eb="2">
      <t>イシカリ</t>
    </rPh>
    <rPh sb="2" eb="3">
      <t>シ</t>
    </rPh>
    <phoneticPr fontId="18"/>
  </si>
  <si>
    <t>「海育」～命をつなぐプロジェクト～</t>
    <rPh sb="1" eb="2">
      <t>ウミ</t>
    </rPh>
    <rPh sb="2" eb="3">
      <t>イク</t>
    </rPh>
    <rPh sb="5" eb="6">
      <t>イノチ</t>
    </rPh>
    <phoneticPr fontId="18"/>
  </si>
  <si>
    <t>石狩市
弁天町地先</t>
    <rPh sb="0" eb="3">
      <t>イシカリシ</t>
    </rPh>
    <rPh sb="4" eb="7">
      <t>ベンテンチョウ</t>
    </rPh>
    <rPh sb="7" eb="8">
      <t>チ</t>
    </rPh>
    <rPh sb="8" eb="9">
      <t>サキ</t>
    </rPh>
    <phoneticPr fontId="18"/>
  </si>
  <si>
    <t>いしかり食と農の未来づくり事業</t>
    <rPh sb="4" eb="5">
      <t>ショク</t>
    </rPh>
    <rPh sb="6" eb="7">
      <t>ノウ</t>
    </rPh>
    <rPh sb="8" eb="10">
      <t>ミライ</t>
    </rPh>
    <rPh sb="13" eb="15">
      <t>ジギョウ</t>
    </rPh>
    <phoneticPr fontId="12"/>
  </si>
  <si>
    <t>石狩・彭州姉妹都市提携15周年記念事業　</t>
  </si>
  <si>
    <t>石狩市、
中国彭州市</t>
  </si>
  <si>
    <t>当別総合型地域スポーツクラブ実施事業</t>
    <rPh sb="0" eb="2">
      <t>トウベツ</t>
    </rPh>
    <rPh sb="2" eb="5">
      <t>ソウゴウガタ</t>
    </rPh>
    <rPh sb="5" eb="7">
      <t>チイキ</t>
    </rPh>
    <rPh sb="14" eb="16">
      <t>ジッシ</t>
    </rPh>
    <rPh sb="16" eb="18">
      <t>ジギョウ</t>
    </rPh>
    <phoneticPr fontId="18"/>
  </si>
  <si>
    <t>当別の地域のたから発信プロジェクト</t>
  </si>
  <si>
    <t>公共交通利用促進事業</t>
    <rPh sb="0" eb="2">
      <t>コウキョウ</t>
    </rPh>
    <rPh sb="2" eb="4">
      <t>コウツウ</t>
    </rPh>
    <rPh sb="4" eb="6">
      <t>リヨウ</t>
    </rPh>
    <rPh sb="6" eb="8">
      <t>ソクシン</t>
    </rPh>
    <rPh sb="8" eb="10">
      <t>ジギョウ</t>
    </rPh>
    <phoneticPr fontId="18"/>
  </si>
  <si>
    <t>請負</t>
  </si>
  <si>
    <t>木質バイオ燃料の利用拡大に向けた普及啓発、調査業務を実施する。</t>
    <rPh sb="0" eb="2">
      <t>モクシツ</t>
    </rPh>
    <rPh sb="5" eb="7">
      <t>ネンリョウ</t>
    </rPh>
    <rPh sb="8" eb="10">
      <t>リヨウ</t>
    </rPh>
    <rPh sb="10" eb="12">
      <t>カクダイ</t>
    </rPh>
    <rPh sb="13" eb="14">
      <t>ム</t>
    </rPh>
    <rPh sb="16" eb="18">
      <t>フキュウ</t>
    </rPh>
    <rPh sb="18" eb="20">
      <t>ケイハツ</t>
    </rPh>
    <rPh sb="21" eb="23">
      <t>チョウサ</t>
    </rPh>
    <rPh sb="23" eb="25">
      <t>ギョウム</t>
    </rPh>
    <rPh sb="26" eb="28">
      <t>ジッシ</t>
    </rPh>
    <phoneticPr fontId="18"/>
  </si>
  <si>
    <t>地域住民が実施する「子ども110番の家」の取組を支援する。</t>
    <rPh sb="0" eb="2">
      <t>チイキ</t>
    </rPh>
    <rPh sb="2" eb="4">
      <t>ジュウミン</t>
    </rPh>
    <rPh sb="5" eb="7">
      <t>ジッシ</t>
    </rPh>
    <rPh sb="10" eb="11">
      <t>コ</t>
    </rPh>
    <rPh sb="16" eb="17">
      <t>バン</t>
    </rPh>
    <rPh sb="18" eb="19">
      <t>イエ</t>
    </rPh>
    <rPh sb="21" eb="23">
      <t>トリクミ</t>
    </rPh>
    <rPh sb="24" eb="26">
      <t>シエン</t>
    </rPh>
    <phoneticPr fontId="18"/>
  </si>
  <si>
    <t>道内各地で行われているフォトコンテスト優秀作品を市内各地で展示するとともに、市町村ＰＲイベント等を行い、北海道の魅力を発信する。</t>
    <rPh sb="26" eb="28">
      <t>カクチ</t>
    </rPh>
    <rPh sb="47" eb="48">
      <t>トウ</t>
    </rPh>
    <phoneticPr fontId="18"/>
  </si>
  <si>
    <t>市の災害対応物品整備計画に基づき、備蓄品及び備品を購入・整備する。</t>
    <rPh sb="0" eb="1">
      <t>シ</t>
    </rPh>
    <rPh sb="2" eb="4">
      <t>サイガイ</t>
    </rPh>
    <rPh sb="4" eb="6">
      <t>タイオウ</t>
    </rPh>
    <rPh sb="6" eb="8">
      <t>ブッピン</t>
    </rPh>
    <rPh sb="8" eb="10">
      <t>セイビ</t>
    </rPh>
    <rPh sb="10" eb="12">
      <t>ケイカク</t>
    </rPh>
    <rPh sb="13" eb="14">
      <t>モト</t>
    </rPh>
    <rPh sb="17" eb="19">
      <t>ビチク</t>
    </rPh>
    <rPh sb="19" eb="20">
      <t>ヒン</t>
    </rPh>
    <rPh sb="20" eb="21">
      <t>オヨ</t>
    </rPh>
    <rPh sb="22" eb="24">
      <t>ビヒン</t>
    </rPh>
    <rPh sb="25" eb="27">
      <t>コウニュウ</t>
    </rPh>
    <rPh sb="28" eb="30">
      <t>セイビ</t>
    </rPh>
    <phoneticPr fontId="1"/>
  </si>
  <si>
    <t>地域の食材や機能性素材を用いた新商品開発のモデル的取組を実施するとともに、江別産商品の海外販路開拓に向け関係機関と連携した現地マッチング及びイベントを実施する。</t>
  </si>
  <si>
    <t>道の駅地域振興施設の建設に合わせて、サーモンパークを再整備する。</t>
    <rPh sb="0" eb="1">
      <t>ミチ</t>
    </rPh>
    <rPh sb="2" eb="3">
      <t>エキ</t>
    </rPh>
    <rPh sb="3" eb="5">
      <t>チイキ</t>
    </rPh>
    <rPh sb="5" eb="7">
      <t>シンコウ</t>
    </rPh>
    <rPh sb="7" eb="9">
      <t>シセツ</t>
    </rPh>
    <rPh sb="10" eb="12">
      <t>ケンセツ</t>
    </rPh>
    <rPh sb="13" eb="14">
      <t>ア</t>
    </rPh>
    <rPh sb="26" eb="29">
      <t>サイセイビ</t>
    </rPh>
    <phoneticPr fontId="1"/>
  </si>
  <si>
    <t>国史跡キウス周堤墓群の保存管理に必要な情報を得るため、指定地周辺地区の埋蔵文化財の状況を確認するための調査及び現況地形測量を実施する。</t>
  </si>
  <si>
    <t>恵み野商店街の賑わいの創出及び来客者の利便性を図るため、沿道の景観・環境整備を行う。</t>
    <rPh sb="0" eb="1">
      <t>メグ</t>
    </rPh>
    <rPh sb="2" eb="3">
      <t>ノ</t>
    </rPh>
    <rPh sb="3" eb="6">
      <t>ショウテンガイ</t>
    </rPh>
    <rPh sb="7" eb="8">
      <t>ニギ</t>
    </rPh>
    <rPh sb="11" eb="13">
      <t>ソウシュツ</t>
    </rPh>
    <rPh sb="13" eb="14">
      <t>オヨ</t>
    </rPh>
    <rPh sb="15" eb="18">
      <t>ライキャクシャ</t>
    </rPh>
    <rPh sb="19" eb="22">
      <t>リベンセイ</t>
    </rPh>
    <rPh sb="23" eb="24">
      <t>ハカ</t>
    </rPh>
    <phoneticPr fontId="1"/>
  </si>
  <si>
    <t>地域の子どもは、地域で育てる「地育」を基本理念とし、市民の居場所を創る「交流機能」、本を通して地域住民が子どもたちを育む「学習機能」のほか、市民が武道や軽スポーツができる「運動機能」を併せ持つ生涯学習施設を建設する。</t>
  </si>
  <si>
    <t>災害時において市民の安心した生活を確保するため、食糧及び生活必需品、避難所運営に必要な資機材等を備蓄する。</t>
    <rPh sb="46" eb="47">
      <t>ナド</t>
    </rPh>
    <phoneticPr fontId="16"/>
  </si>
  <si>
    <t>災害時の救助・応急対策等のため、また、避難場所における市民生活の安定を図るため、防災資機材や食料等の生活関連物資を備蓄する。</t>
    <rPh sb="0" eb="2">
      <t>サイガイ</t>
    </rPh>
    <rPh sb="2" eb="3">
      <t>ジ</t>
    </rPh>
    <rPh sb="4" eb="6">
      <t>キュウジョ</t>
    </rPh>
    <rPh sb="7" eb="9">
      <t>オウキュウ</t>
    </rPh>
    <rPh sb="9" eb="12">
      <t>タイサクトウ</t>
    </rPh>
    <rPh sb="19" eb="21">
      <t>ヒナン</t>
    </rPh>
    <rPh sb="21" eb="23">
      <t>バショ</t>
    </rPh>
    <rPh sb="27" eb="29">
      <t>シミン</t>
    </rPh>
    <rPh sb="29" eb="31">
      <t>セイカツ</t>
    </rPh>
    <rPh sb="32" eb="34">
      <t>アンテイ</t>
    </rPh>
    <rPh sb="35" eb="36">
      <t>ハカ</t>
    </rPh>
    <rPh sb="40" eb="42">
      <t>ボウサイ</t>
    </rPh>
    <rPh sb="42" eb="45">
      <t>シキザイ</t>
    </rPh>
    <rPh sb="46" eb="49">
      <t>ショクリョウトウ</t>
    </rPh>
    <rPh sb="50" eb="52">
      <t>セイカツ</t>
    </rPh>
    <rPh sb="52" eb="54">
      <t>カンレン</t>
    </rPh>
    <rPh sb="54" eb="56">
      <t>ブッシ</t>
    </rPh>
    <rPh sb="57" eb="59">
      <t>ビチク</t>
    </rPh>
    <phoneticPr fontId="1"/>
  </si>
  <si>
    <t>本市の中心市街地である花川、花畔地区における交通アクセス機能を、多面的かつ総合的に整備することにより、合併後の市民の利便性を高めるため、道路や歩道を改良する。</t>
    <rPh sb="0" eb="1">
      <t>ホン</t>
    </rPh>
    <rPh sb="1" eb="2">
      <t>イチ</t>
    </rPh>
    <rPh sb="3" eb="5">
      <t>チュウシン</t>
    </rPh>
    <rPh sb="5" eb="8">
      <t>シガイチ</t>
    </rPh>
    <rPh sb="11" eb="13">
      <t>ハナカワ</t>
    </rPh>
    <rPh sb="14" eb="15">
      <t>ハナ</t>
    </rPh>
    <rPh sb="15" eb="16">
      <t>アゼ</t>
    </rPh>
    <rPh sb="16" eb="18">
      <t>チク</t>
    </rPh>
    <rPh sb="22" eb="24">
      <t>コウツウ</t>
    </rPh>
    <rPh sb="28" eb="30">
      <t>キノウ</t>
    </rPh>
    <rPh sb="32" eb="35">
      <t>タメンテキ</t>
    </rPh>
    <rPh sb="37" eb="40">
      <t>ソウゴウテキ</t>
    </rPh>
    <rPh sb="41" eb="43">
      <t>セイビ</t>
    </rPh>
    <rPh sb="51" eb="54">
      <t>ガッペイゴ</t>
    </rPh>
    <rPh sb="55" eb="57">
      <t>シミン</t>
    </rPh>
    <rPh sb="58" eb="61">
      <t>リベンセイ</t>
    </rPh>
    <rPh sb="62" eb="63">
      <t>タカ</t>
    </rPh>
    <rPh sb="71" eb="73">
      <t>ホドウ</t>
    </rPh>
    <phoneticPr fontId="11"/>
  </si>
  <si>
    <t>市民の安全性の確保の向上と救急・消防体制の一体性の確立を図るため、消防庁舎の改修を行う。</t>
    <rPh sb="0" eb="2">
      <t>シミン</t>
    </rPh>
    <rPh sb="3" eb="6">
      <t>アンゼンセイ</t>
    </rPh>
    <rPh sb="7" eb="9">
      <t>カクホ</t>
    </rPh>
    <rPh sb="10" eb="12">
      <t>コウジョウ</t>
    </rPh>
    <rPh sb="13" eb="15">
      <t>キュウキュウ</t>
    </rPh>
    <rPh sb="16" eb="18">
      <t>ショウボウ</t>
    </rPh>
    <rPh sb="18" eb="20">
      <t>タイセイ</t>
    </rPh>
    <rPh sb="21" eb="24">
      <t>イッタイセイ</t>
    </rPh>
    <rPh sb="25" eb="27">
      <t>カクリツ</t>
    </rPh>
    <rPh sb="28" eb="29">
      <t>ハカ</t>
    </rPh>
    <rPh sb="33" eb="35">
      <t>ショウボウ</t>
    </rPh>
    <rPh sb="35" eb="37">
      <t>チョウシャ</t>
    </rPh>
    <rPh sb="38" eb="40">
      <t>カイシュウ</t>
    </rPh>
    <rPh sb="41" eb="42">
      <t>オコナ</t>
    </rPh>
    <phoneticPr fontId="11"/>
  </si>
  <si>
    <t>市民生活の潤いの向上と新市の均衡ある発展に資するため、街区公園の遊具・ベンチ等公園施設を改築する。</t>
    <rPh sb="0" eb="2">
      <t>シミン</t>
    </rPh>
    <rPh sb="2" eb="4">
      <t>セイカツ</t>
    </rPh>
    <rPh sb="5" eb="6">
      <t>ウルオ</t>
    </rPh>
    <rPh sb="8" eb="10">
      <t>コウジョウ</t>
    </rPh>
    <rPh sb="11" eb="12">
      <t>シン</t>
    </rPh>
    <rPh sb="12" eb="13">
      <t>シ</t>
    </rPh>
    <rPh sb="14" eb="16">
      <t>キンコウ</t>
    </rPh>
    <rPh sb="18" eb="20">
      <t>ハッテン</t>
    </rPh>
    <rPh sb="21" eb="22">
      <t>シ</t>
    </rPh>
    <rPh sb="27" eb="29">
      <t>ガイク</t>
    </rPh>
    <rPh sb="29" eb="31">
      <t>コウエン</t>
    </rPh>
    <phoneticPr fontId="11"/>
  </si>
  <si>
    <t>施設の安全性向上を図るため、青葉公園野球場のフェンスにクッション等を整備する。</t>
    <rPh sb="0" eb="2">
      <t>シセツ</t>
    </rPh>
    <rPh sb="3" eb="6">
      <t>アンゼンセイ</t>
    </rPh>
    <rPh sb="6" eb="8">
      <t>コウジョウ</t>
    </rPh>
    <rPh sb="9" eb="10">
      <t>ハカ</t>
    </rPh>
    <rPh sb="14" eb="16">
      <t>アオバ</t>
    </rPh>
    <rPh sb="16" eb="18">
      <t>コウエン</t>
    </rPh>
    <rPh sb="18" eb="21">
      <t>ヤキュウジョウ</t>
    </rPh>
    <rPh sb="32" eb="33">
      <t>トウ</t>
    </rPh>
    <rPh sb="34" eb="36">
      <t>セイビ</t>
    </rPh>
    <phoneticPr fontId="18"/>
  </si>
  <si>
    <t>安全・安心な学校給食を提供するため、学校給食センターを統合して建設することで、給食事業の質的向上及び安全性向上を図る。</t>
    <rPh sb="0" eb="2">
      <t>アンゼン</t>
    </rPh>
    <rPh sb="3" eb="5">
      <t>アンシン</t>
    </rPh>
    <rPh sb="6" eb="8">
      <t>ガッコウ</t>
    </rPh>
    <rPh sb="8" eb="10">
      <t>キュウショク</t>
    </rPh>
    <rPh sb="11" eb="13">
      <t>テイキョウ</t>
    </rPh>
    <rPh sb="18" eb="20">
      <t>ガッコウ</t>
    </rPh>
    <rPh sb="20" eb="22">
      <t>キュウショク</t>
    </rPh>
    <rPh sb="27" eb="29">
      <t>トウゴウ</t>
    </rPh>
    <rPh sb="31" eb="33">
      <t>ケンセツ</t>
    </rPh>
    <rPh sb="39" eb="41">
      <t>キュウショク</t>
    </rPh>
    <rPh sb="41" eb="43">
      <t>ジギョウ</t>
    </rPh>
    <rPh sb="44" eb="46">
      <t>シツテキ</t>
    </rPh>
    <rPh sb="46" eb="48">
      <t>コウジョウ</t>
    </rPh>
    <rPh sb="48" eb="49">
      <t>オヨ</t>
    </rPh>
    <rPh sb="50" eb="53">
      <t>アンゼンセイ</t>
    </rPh>
    <rPh sb="53" eb="55">
      <t>コウジョウ</t>
    </rPh>
    <rPh sb="56" eb="57">
      <t>ハカ</t>
    </rPh>
    <phoneticPr fontId="11"/>
  </si>
  <si>
    <t>農業用用水路管に漏水の兆候が見受けられる箇所の改修工事を実施し、用水供給及び農業経営の健全化を図る。</t>
    <rPh sb="0" eb="3">
      <t>ノウギョウヨウ</t>
    </rPh>
    <rPh sb="3" eb="6">
      <t>ヨウスイロ</t>
    </rPh>
    <rPh sb="6" eb="7">
      <t>カン</t>
    </rPh>
    <rPh sb="8" eb="10">
      <t>ロウスイ</t>
    </rPh>
    <rPh sb="11" eb="13">
      <t>チョウコウ</t>
    </rPh>
    <rPh sb="14" eb="16">
      <t>ミウ</t>
    </rPh>
    <rPh sb="20" eb="22">
      <t>カショ</t>
    </rPh>
    <rPh sb="23" eb="25">
      <t>カイシュウ</t>
    </rPh>
    <rPh sb="25" eb="27">
      <t>コウジ</t>
    </rPh>
    <rPh sb="28" eb="30">
      <t>ジッシ</t>
    </rPh>
    <rPh sb="32" eb="34">
      <t>ヨウスイ</t>
    </rPh>
    <rPh sb="34" eb="36">
      <t>キョウキュウ</t>
    </rPh>
    <rPh sb="36" eb="37">
      <t>オヨ</t>
    </rPh>
    <rPh sb="38" eb="40">
      <t>ノウギョウ</t>
    </rPh>
    <rPh sb="40" eb="42">
      <t>ケイエイ</t>
    </rPh>
    <rPh sb="43" eb="46">
      <t>ケンゼンカ</t>
    </rPh>
    <rPh sb="47" eb="48">
      <t>ハカ</t>
    </rPh>
    <phoneticPr fontId="1"/>
  </si>
  <si>
    <t>安心・安全な保育環境及び安定した保育の提供を確保するため、芝及びアスファルト舗装の改修、ロードヒーティングの導入、新たなボイラーの設置を行う。</t>
    <rPh sb="0" eb="2">
      <t>アンシン</t>
    </rPh>
    <rPh sb="3" eb="5">
      <t>アンゼン</t>
    </rPh>
    <rPh sb="6" eb="8">
      <t>ホイク</t>
    </rPh>
    <rPh sb="8" eb="10">
      <t>カンキョウ</t>
    </rPh>
    <rPh sb="10" eb="11">
      <t>オヨ</t>
    </rPh>
    <rPh sb="12" eb="14">
      <t>アンテイ</t>
    </rPh>
    <rPh sb="16" eb="18">
      <t>ホイク</t>
    </rPh>
    <rPh sb="19" eb="21">
      <t>テイキョウ</t>
    </rPh>
    <rPh sb="22" eb="24">
      <t>カクホ</t>
    </rPh>
    <rPh sb="29" eb="30">
      <t>シバ</t>
    </rPh>
    <rPh sb="30" eb="31">
      <t>オヨ</t>
    </rPh>
    <rPh sb="38" eb="40">
      <t>ホソウ</t>
    </rPh>
    <rPh sb="41" eb="43">
      <t>カイシュウ</t>
    </rPh>
    <rPh sb="54" eb="56">
      <t>ドウニュウ</t>
    </rPh>
    <rPh sb="57" eb="58">
      <t>アラ</t>
    </rPh>
    <rPh sb="65" eb="67">
      <t>セッチ</t>
    </rPh>
    <rPh sb="68" eb="69">
      <t>オコナ</t>
    </rPh>
    <phoneticPr fontId="1"/>
  </si>
  <si>
    <t>都市と農村の交流人口の拡大や農産物や加工品販売を通じた農業の振興等、経済活動の活性化を図ることを目的に、「（仮称）当別町道の駅」を整備する。</t>
    <rPh sb="0" eb="2">
      <t>トシ</t>
    </rPh>
    <rPh sb="3" eb="5">
      <t>ノウソン</t>
    </rPh>
    <rPh sb="6" eb="8">
      <t>コウリュウ</t>
    </rPh>
    <rPh sb="8" eb="10">
      <t>ジンコウ</t>
    </rPh>
    <rPh sb="11" eb="13">
      <t>カクダイ</t>
    </rPh>
    <rPh sb="14" eb="17">
      <t>ノウサンブツ</t>
    </rPh>
    <rPh sb="18" eb="21">
      <t>カコウヒン</t>
    </rPh>
    <rPh sb="21" eb="23">
      <t>ハンバイ</t>
    </rPh>
    <rPh sb="24" eb="25">
      <t>ツウ</t>
    </rPh>
    <rPh sb="27" eb="29">
      <t>ノウギョウ</t>
    </rPh>
    <rPh sb="30" eb="32">
      <t>シンコウ</t>
    </rPh>
    <rPh sb="32" eb="33">
      <t>トウ</t>
    </rPh>
    <rPh sb="34" eb="36">
      <t>ケイザイ</t>
    </rPh>
    <rPh sb="36" eb="38">
      <t>カツドウ</t>
    </rPh>
    <rPh sb="39" eb="42">
      <t>カッセイカ</t>
    </rPh>
    <rPh sb="43" eb="44">
      <t>ハカ</t>
    </rPh>
    <rPh sb="48" eb="50">
      <t>モクテキ</t>
    </rPh>
    <rPh sb="54" eb="56">
      <t>カショウ</t>
    </rPh>
    <rPh sb="57" eb="59">
      <t>トウベツ</t>
    </rPh>
    <rPh sb="59" eb="60">
      <t>チョウ</t>
    </rPh>
    <rPh sb="60" eb="61">
      <t>ミチ</t>
    </rPh>
    <rPh sb="62" eb="63">
      <t>エキ</t>
    </rPh>
    <rPh sb="65" eb="67">
      <t>セイビ</t>
    </rPh>
    <phoneticPr fontId="1"/>
  </si>
  <si>
    <t>防災発生時の応急対応分として必要な食料、生活必需品等についての備蓄整備を行う。</t>
  </si>
  <si>
    <t>住民の防災意識啓発を目的とした防災マップを作成し、全戸配布するとともに町ホームページに防災マップを閲覧できる防災情報閲覧用ビューワを作成する。</t>
  </si>
  <si>
    <t>しのつ公園を拠点とした観光施設の機能強化を図るため、新源泉の掘削及びポンプ等の設備を整備する。</t>
    <rPh sb="3" eb="5">
      <t>コウエン</t>
    </rPh>
    <rPh sb="6" eb="8">
      <t>キョテン</t>
    </rPh>
    <rPh sb="11" eb="13">
      <t>カンコウ</t>
    </rPh>
    <rPh sb="13" eb="15">
      <t>シセツ</t>
    </rPh>
    <rPh sb="16" eb="18">
      <t>キノウ</t>
    </rPh>
    <rPh sb="18" eb="20">
      <t>キョウカ</t>
    </rPh>
    <rPh sb="21" eb="22">
      <t>ハカ</t>
    </rPh>
    <rPh sb="26" eb="27">
      <t>シン</t>
    </rPh>
    <rPh sb="27" eb="29">
      <t>ゲンセン</t>
    </rPh>
    <rPh sb="30" eb="32">
      <t>クッサク</t>
    </rPh>
    <rPh sb="32" eb="33">
      <t>オヨ</t>
    </rPh>
    <rPh sb="37" eb="38">
      <t>トウ</t>
    </rPh>
    <rPh sb="39" eb="41">
      <t>セツビ</t>
    </rPh>
    <rPh sb="42" eb="44">
      <t>セイビ</t>
    </rPh>
    <phoneticPr fontId="1"/>
  </si>
  <si>
    <t>避難所の機能の充実を図るため、防災備品及び非常備蓄用食料を確保する。</t>
    <rPh sb="0" eb="3">
      <t>ヒナンジョ</t>
    </rPh>
    <rPh sb="4" eb="6">
      <t>キノウ</t>
    </rPh>
    <rPh sb="7" eb="9">
      <t>ジュウジツ</t>
    </rPh>
    <rPh sb="10" eb="11">
      <t>ハカ</t>
    </rPh>
    <rPh sb="15" eb="17">
      <t>ボウサイ</t>
    </rPh>
    <rPh sb="17" eb="19">
      <t>ビヒン</t>
    </rPh>
    <rPh sb="19" eb="20">
      <t>オヨ</t>
    </rPh>
    <rPh sb="21" eb="23">
      <t>ヒジョウ</t>
    </rPh>
    <rPh sb="23" eb="25">
      <t>ビチク</t>
    </rPh>
    <rPh sb="25" eb="26">
      <t>ヨウ</t>
    </rPh>
    <rPh sb="26" eb="28">
      <t>ショクリョウ</t>
    </rPh>
    <rPh sb="29" eb="31">
      <t>カクホ</t>
    </rPh>
    <phoneticPr fontId="1"/>
  </si>
  <si>
    <t>圏域産小麦の域内消費を進めるソフト事業を展開し、農産物のPRを図るとともに、地産地消を推進する。</t>
    <rPh sb="0" eb="2">
      <t>ケンイキ</t>
    </rPh>
    <rPh sb="2" eb="3">
      <t>サン</t>
    </rPh>
    <rPh sb="3" eb="5">
      <t>コムギ</t>
    </rPh>
    <rPh sb="6" eb="8">
      <t>イキナイ</t>
    </rPh>
    <rPh sb="8" eb="10">
      <t>ショウヒ</t>
    </rPh>
    <rPh sb="11" eb="12">
      <t>スス</t>
    </rPh>
    <rPh sb="17" eb="19">
      <t>ジギョウ</t>
    </rPh>
    <rPh sb="20" eb="22">
      <t>テンカイ</t>
    </rPh>
    <rPh sb="24" eb="27">
      <t>ノウサンブツ</t>
    </rPh>
    <rPh sb="31" eb="32">
      <t>ハカ</t>
    </rPh>
    <rPh sb="38" eb="40">
      <t>チサン</t>
    </rPh>
    <rPh sb="40" eb="42">
      <t>チショウ</t>
    </rPh>
    <rPh sb="43" eb="45">
      <t>スイシン</t>
    </rPh>
    <phoneticPr fontId="1"/>
  </si>
  <si>
    <t>札幌圏の「食」のこだわりに焦点を当て、圏域の価値ある逸品を発掘し、圏域住民への訴求効果が高い媒体で効果的に紹介することで、身近にある魅力への気づきを促し、圏域内の「おでかけ」による域内循環を活発化させ、新たな需要の創出による域内の活性化を図る。</t>
    <rPh sb="0" eb="2">
      <t>サッポロ</t>
    </rPh>
    <rPh sb="2" eb="3">
      <t>ケン</t>
    </rPh>
    <rPh sb="5" eb="6">
      <t>ショク</t>
    </rPh>
    <rPh sb="13" eb="15">
      <t>ショウテン</t>
    </rPh>
    <rPh sb="16" eb="17">
      <t>ア</t>
    </rPh>
    <rPh sb="19" eb="21">
      <t>ケンイキ</t>
    </rPh>
    <rPh sb="22" eb="24">
      <t>カチ</t>
    </rPh>
    <rPh sb="26" eb="28">
      <t>イッピン</t>
    </rPh>
    <rPh sb="29" eb="31">
      <t>ハックツ</t>
    </rPh>
    <rPh sb="33" eb="35">
      <t>ケンイキ</t>
    </rPh>
    <rPh sb="35" eb="37">
      <t>ジュウミン</t>
    </rPh>
    <rPh sb="39" eb="41">
      <t>ソキュウ</t>
    </rPh>
    <rPh sb="41" eb="43">
      <t>コウカ</t>
    </rPh>
    <rPh sb="44" eb="45">
      <t>タカ</t>
    </rPh>
    <rPh sb="46" eb="48">
      <t>バイタイ</t>
    </rPh>
    <rPh sb="49" eb="52">
      <t>コウカテキ</t>
    </rPh>
    <rPh sb="53" eb="55">
      <t>ショウカイ</t>
    </rPh>
    <rPh sb="61" eb="63">
      <t>ミジカ</t>
    </rPh>
    <rPh sb="66" eb="68">
      <t>ミリョク</t>
    </rPh>
    <rPh sb="70" eb="71">
      <t>キ</t>
    </rPh>
    <rPh sb="74" eb="75">
      <t>ウナガ</t>
    </rPh>
    <rPh sb="77" eb="79">
      <t>ケンイキ</t>
    </rPh>
    <rPh sb="79" eb="80">
      <t>ナイ</t>
    </rPh>
    <rPh sb="90" eb="92">
      <t>イキナイ</t>
    </rPh>
    <rPh sb="92" eb="94">
      <t>ジュンカン</t>
    </rPh>
    <rPh sb="95" eb="98">
      <t>カッパツカ</t>
    </rPh>
    <rPh sb="101" eb="102">
      <t>アラ</t>
    </rPh>
    <rPh sb="104" eb="106">
      <t>ジュヨウ</t>
    </rPh>
    <rPh sb="107" eb="109">
      <t>ソウシュツ</t>
    </rPh>
    <rPh sb="112" eb="114">
      <t>イキナイ</t>
    </rPh>
    <rPh sb="115" eb="118">
      <t>カッセイカ</t>
    </rPh>
    <rPh sb="119" eb="120">
      <t>ハカ</t>
    </rPh>
    <phoneticPr fontId="1"/>
  </si>
  <si>
    <t>千歳市、北広島市、南幌町、由仁町、長沼町で構成する道央廃棄物処理組合に栗山町が加入する意向があるので、H27年3月に策定した「現基本計画」の焼却施設に係る基本構想及び共同処理に当たって統一すべき条件整理を再検討が必要になるため、栗山町を含めた２市４町による基本計画に改定する。</t>
    <rPh sb="43" eb="45">
      <t>イコウ</t>
    </rPh>
    <rPh sb="54" eb="55">
      <t>ネン</t>
    </rPh>
    <rPh sb="56" eb="57">
      <t>ツキ</t>
    </rPh>
    <rPh sb="70" eb="72">
      <t>ショウキャク</t>
    </rPh>
    <rPh sb="72" eb="74">
      <t>シセツ</t>
    </rPh>
    <rPh sb="75" eb="76">
      <t>カカ</t>
    </rPh>
    <rPh sb="77" eb="79">
      <t>キホン</t>
    </rPh>
    <rPh sb="79" eb="81">
      <t>コウソウ</t>
    </rPh>
    <rPh sb="81" eb="82">
      <t>オヨ</t>
    </rPh>
    <rPh sb="83" eb="85">
      <t>キョウドウ</t>
    </rPh>
    <rPh sb="85" eb="87">
      <t>ショリ</t>
    </rPh>
    <rPh sb="88" eb="89">
      <t>ア</t>
    </rPh>
    <rPh sb="92" eb="94">
      <t>トウイツ</t>
    </rPh>
    <rPh sb="97" eb="99">
      <t>ジョウケン</t>
    </rPh>
    <rPh sb="99" eb="101">
      <t>セイリ</t>
    </rPh>
    <rPh sb="102" eb="105">
      <t>サイケントウ</t>
    </rPh>
    <rPh sb="106" eb="108">
      <t>ヒツヨウ</t>
    </rPh>
    <rPh sb="118" eb="119">
      <t>フク</t>
    </rPh>
    <phoneticPr fontId="1"/>
  </si>
  <si>
    <t>構成市町村の連携によるメリットを活かし、情報誌・PRサイトの製作やフォトコンテスト等の実施により、圏域内の観光資源を効果的に周知することで、観光客や圏域住民を構成市町村へ集客し周遊を促進させる。</t>
    <rPh sb="0" eb="2">
      <t>コウセイ</t>
    </rPh>
    <rPh sb="2" eb="5">
      <t>シチョウソン</t>
    </rPh>
    <rPh sb="6" eb="8">
      <t>レンケイ</t>
    </rPh>
    <rPh sb="16" eb="17">
      <t>イ</t>
    </rPh>
    <rPh sb="20" eb="23">
      <t>ジョウホウシ</t>
    </rPh>
    <rPh sb="30" eb="32">
      <t>セイサク</t>
    </rPh>
    <rPh sb="41" eb="42">
      <t>ナド</t>
    </rPh>
    <rPh sb="43" eb="45">
      <t>ジッシ</t>
    </rPh>
    <rPh sb="49" eb="51">
      <t>ケンイキ</t>
    </rPh>
    <rPh sb="51" eb="52">
      <t>ナイ</t>
    </rPh>
    <rPh sb="53" eb="55">
      <t>カンコウ</t>
    </rPh>
    <rPh sb="55" eb="57">
      <t>シゲン</t>
    </rPh>
    <rPh sb="58" eb="61">
      <t>コウカテキ</t>
    </rPh>
    <rPh sb="62" eb="64">
      <t>シュウチ</t>
    </rPh>
    <rPh sb="70" eb="73">
      <t>カンコウキャク</t>
    </rPh>
    <rPh sb="74" eb="76">
      <t>ケンイキ</t>
    </rPh>
    <rPh sb="76" eb="78">
      <t>ジュウミン</t>
    </rPh>
    <rPh sb="79" eb="81">
      <t>コウセイ</t>
    </rPh>
    <rPh sb="81" eb="84">
      <t>シチョウソン</t>
    </rPh>
    <rPh sb="85" eb="87">
      <t>シュウキャク</t>
    </rPh>
    <rPh sb="88" eb="90">
      <t>シュウユウ</t>
    </rPh>
    <rPh sb="91" eb="93">
      <t>ソクシン</t>
    </rPh>
    <phoneticPr fontId="18"/>
  </si>
  <si>
    <t>ハガキ・スマートフォンのGPS機能を活用したスタンプラリーの実施やPRイベント等を観光関連団体との連携により実施し、道内中核都市を含めたそれぞれの圏域内への道内外観光客の集客及び周遊促進を図る。</t>
    <rPh sb="15" eb="17">
      <t>キノウ</t>
    </rPh>
    <rPh sb="18" eb="20">
      <t>カツヨウ</t>
    </rPh>
    <rPh sb="30" eb="32">
      <t>ジッシ</t>
    </rPh>
    <rPh sb="39" eb="40">
      <t>トウ</t>
    </rPh>
    <rPh sb="58" eb="60">
      <t>ドウナイ</t>
    </rPh>
    <rPh sb="94" eb="95">
      <t>ハカ</t>
    </rPh>
    <phoneticPr fontId="18"/>
  </si>
  <si>
    <t>市民のスポーツへの関心を高め、ウインタースポーツ振興につなげるため、FISスノーボードワールドカップ2016札幌大会を開催する。　　【期間】Ｈ28.2.11～14</t>
    <rPh sb="0" eb="2">
      <t>シミン</t>
    </rPh>
    <rPh sb="9" eb="11">
      <t>カンシン</t>
    </rPh>
    <rPh sb="12" eb="13">
      <t>タカ</t>
    </rPh>
    <rPh sb="24" eb="26">
      <t>シンコウ</t>
    </rPh>
    <rPh sb="59" eb="61">
      <t>カイサイ</t>
    </rPh>
    <rPh sb="67" eb="69">
      <t>キカン</t>
    </rPh>
    <phoneticPr fontId="18"/>
  </si>
  <si>
    <t>野外音楽祭の舞台で歌う喜びと希望を与えるとともに観客に音楽のすばらしさを伝えるため、市民手作りの音楽祭を開催する。</t>
    <rPh sb="0" eb="2">
      <t>ヤガイ</t>
    </rPh>
    <rPh sb="2" eb="5">
      <t>オンガクサイ</t>
    </rPh>
    <rPh sb="6" eb="8">
      <t>ブタイ</t>
    </rPh>
    <rPh sb="9" eb="10">
      <t>ウタ</t>
    </rPh>
    <rPh sb="11" eb="12">
      <t>ヨロコ</t>
    </rPh>
    <rPh sb="14" eb="16">
      <t>キボウ</t>
    </rPh>
    <rPh sb="17" eb="18">
      <t>アタ</t>
    </rPh>
    <rPh sb="24" eb="26">
      <t>カンキャク</t>
    </rPh>
    <rPh sb="27" eb="29">
      <t>オンガク</t>
    </rPh>
    <rPh sb="36" eb="37">
      <t>ツタ</t>
    </rPh>
    <rPh sb="42" eb="44">
      <t>シミン</t>
    </rPh>
    <rPh sb="44" eb="46">
      <t>テヅク</t>
    </rPh>
    <rPh sb="48" eb="51">
      <t>オンガクサイ</t>
    </rPh>
    <rPh sb="52" eb="54">
      <t>カイサイ</t>
    </rPh>
    <phoneticPr fontId="18"/>
  </si>
  <si>
    <t>障がい者が健常者とともに、日頃の各種芸術文化活動の成果を発表するため、ステージ発表や作品展示を行う。</t>
    <rPh sb="0" eb="1">
      <t>ショウ</t>
    </rPh>
    <rPh sb="3" eb="4">
      <t>シャ</t>
    </rPh>
    <rPh sb="5" eb="8">
      <t>ケンジョウシャ</t>
    </rPh>
    <rPh sb="13" eb="15">
      <t>ヒゴロ</t>
    </rPh>
    <rPh sb="16" eb="18">
      <t>カクシュ</t>
    </rPh>
    <rPh sb="18" eb="20">
      <t>ゲイジュツ</t>
    </rPh>
    <rPh sb="20" eb="22">
      <t>ブンカ</t>
    </rPh>
    <rPh sb="22" eb="24">
      <t>カツドウ</t>
    </rPh>
    <rPh sb="25" eb="27">
      <t>セイカ</t>
    </rPh>
    <rPh sb="28" eb="30">
      <t>ハッピョウ</t>
    </rPh>
    <rPh sb="39" eb="41">
      <t>ハッピョウ</t>
    </rPh>
    <rPh sb="42" eb="44">
      <t>サクヒン</t>
    </rPh>
    <rPh sb="44" eb="46">
      <t>テンジ</t>
    </rPh>
    <rPh sb="47" eb="48">
      <t>オコナ</t>
    </rPh>
    <phoneticPr fontId="12"/>
  </si>
  <si>
    <t>スピードスケート競技のジュニア層の普及拡大を図るため、第２回全日本ノービススピードスケート競技会を開催する。</t>
    <rPh sb="8" eb="10">
      <t>キョウギ</t>
    </rPh>
    <rPh sb="15" eb="16">
      <t>ソウ</t>
    </rPh>
    <rPh sb="17" eb="19">
      <t>フキュウ</t>
    </rPh>
    <rPh sb="19" eb="21">
      <t>カクダイ</t>
    </rPh>
    <rPh sb="22" eb="23">
      <t>ハカ</t>
    </rPh>
    <rPh sb="27" eb="28">
      <t>ダイ</t>
    </rPh>
    <rPh sb="29" eb="30">
      <t>カイ</t>
    </rPh>
    <rPh sb="30" eb="33">
      <t>ゼンニホン</t>
    </rPh>
    <rPh sb="45" eb="48">
      <t>キョウギカイ</t>
    </rPh>
    <rPh sb="49" eb="51">
      <t>カイサイ</t>
    </rPh>
    <phoneticPr fontId="12"/>
  </si>
  <si>
    <t>小学校に芸術家が滞在し、教職員や保護者、地域住民と連携を図りながらその場（学区）の特徴を活かした創作活動を子ども達と共に行う。</t>
    <rPh sb="0" eb="3">
      <t>ショウガッコウ</t>
    </rPh>
    <rPh sb="4" eb="7">
      <t>ゲイジュツカ</t>
    </rPh>
    <rPh sb="8" eb="10">
      <t>タイザイ</t>
    </rPh>
    <rPh sb="28" eb="29">
      <t>ハカ</t>
    </rPh>
    <rPh sb="35" eb="36">
      <t>バ</t>
    </rPh>
    <rPh sb="37" eb="39">
      <t>ガック</t>
    </rPh>
    <rPh sb="41" eb="43">
      <t>トクチョウ</t>
    </rPh>
    <rPh sb="44" eb="45">
      <t>イ</t>
    </rPh>
    <rPh sb="48" eb="50">
      <t>ソウサク</t>
    </rPh>
    <rPh sb="50" eb="52">
      <t>カツドウ</t>
    </rPh>
    <rPh sb="53" eb="54">
      <t>コ</t>
    </rPh>
    <rPh sb="56" eb="57">
      <t>タチ</t>
    </rPh>
    <rPh sb="58" eb="59">
      <t>トモ</t>
    </rPh>
    <rPh sb="60" eb="61">
      <t>オコナ</t>
    </rPh>
    <phoneticPr fontId="12"/>
  </si>
  <si>
    <t>コミュニケーションに関わる課題解決のため、年間を通して札幌及び札幌近郊の劇場やホールなどでセミナーや交流会、ワークショップを開催し、地域コミュニティの活性化に取り組む。</t>
    <rPh sb="10" eb="11">
      <t>カカ</t>
    </rPh>
    <rPh sb="13" eb="15">
      <t>カダイ</t>
    </rPh>
    <rPh sb="15" eb="17">
      <t>カイケツ</t>
    </rPh>
    <rPh sb="21" eb="23">
      <t>ネンカン</t>
    </rPh>
    <rPh sb="24" eb="25">
      <t>トオ</t>
    </rPh>
    <rPh sb="27" eb="29">
      <t>サッポロ</t>
    </rPh>
    <rPh sb="29" eb="30">
      <t>オヨ</t>
    </rPh>
    <rPh sb="31" eb="33">
      <t>サッポロ</t>
    </rPh>
    <rPh sb="33" eb="35">
      <t>キンコウ</t>
    </rPh>
    <rPh sb="36" eb="38">
      <t>ゲキジョウ</t>
    </rPh>
    <rPh sb="50" eb="53">
      <t>コウリュウカイ</t>
    </rPh>
    <rPh sb="62" eb="64">
      <t>カイサイ</t>
    </rPh>
    <rPh sb="66" eb="68">
      <t>チイキ</t>
    </rPh>
    <rPh sb="75" eb="78">
      <t>カッセイカ</t>
    </rPh>
    <rPh sb="79" eb="80">
      <t>ト</t>
    </rPh>
    <rPh sb="81" eb="82">
      <t>ク</t>
    </rPh>
    <phoneticPr fontId="12"/>
  </si>
  <si>
    <t>フォーラム、ワークショップ、朗読劇などによるチベット文化の理解を通じて、異文化・多世代の視点で地域課題を再認識し、地域活性化に繋げる。</t>
    <rPh sb="14" eb="17">
      <t>ロウドクゲキ</t>
    </rPh>
    <rPh sb="26" eb="28">
      <t>ブンカ</t>
    </rPh>
    <rPh sb="29" eb="31">
      <t>リカイ</t>
    </rPh>
    <rPh sb="32" eb="33">
      <t>ツウ</t>
    </rPh>
    <rPh sb="36" eb="39">
      <t>イブンカ</t>
    </rPh>
    <rPh sb="40" eb="41">
      <t>タ</t>
    </rPh>
    <rPh sb="41" eb="43">
      <t>セダイ</t>
    </rPh>
    <rPh sb="44" eb="46">
      <t>シテン</t>
    </rPh>
    <rPh sb="47" eb="49">
      <t>チイキ</t>
    </rPh>
    <rPh sb="49" eb="51">
      <t>カダイ</t>
    </rPh>
    <rPh sb="52" eb="55">
      <t>サイニンシキ</t>
    </rPh>
    <rPh sb="57" eb="59">
      <t>チイキ</t>
    </rPh>
    <rPh sb="59" eb="62">
      <t>カッセイカ</t>
    </rPh>
    <rPh sb="63" eb="64">
      <t>ツナ</t>
    </rPh>
    <phoneticPr fontId="12"/>
  </si>
  <si>
    <t>地域で活躍する方々の活動を広く紹介し、それぞれの地域振興に繋げていくためのイベントを開催する。</t>
    <rPh sb="7" eb="9">
      <t>カタガタ</t>
    </rPh>
    <rPh sb="13" eb="14">
      <t>ヒロ</t>
    </rPh>
    <rPh sb="15" eb="17">
      <t>ショウカイ</t>
    </rPh>
    <rPh sb="42" eb="44">
      <t>カイサイ</t>
    </rPh>
    <phoneticPr fontId="18"/>
  </si>
  <si>
    <t>高校生が地元の食材を活用して開発したメニューのコンテストを実施することにより、地域の文化・地産地消への理解を促し地域活性化を図る。</t>
    <rPh sb="0" eb="3">
      <t>コウコウセイ</t>
    </rPh>
    <rPh sb="4" eb="6">
      <t>ジモト</t>
    </rPh>
    <rPh sb="7" eb="9">
      <t>ショクザイ</t>
    </rPh>
    <rPh sb="10" eb="12">
      <t>カツヨウ</t>
    </rPh>
    <rPh sb="14" eb="16">
      <t>カイハツ</t>
    </rPh>
    <rPh sb="29" eb="31">
      <t>ジッシ</t>
    </rPh>
    <rPh sb="39" eb="41">
      <t>チイキ</t>
    </rPh>
    <rPh sb="42" eb="44">
      <t>ブンカ</t>
    </rPh>
    <rPh sb="45" eb="47">
      <t>チサン</t>
    </rPh>
    <rPh sb="47" eb="49">
      <t>チショウ</t>
    </rPh>
    <rPh sb="51" eb="53">
      <t>リカイ</t>
    </rPh>
    <rPh sb="54" eb="55">
      <t>ウナガ</t>
    </rPh>
    <rPh sb="56" eb="58">
      <t>チイキ</t>
    </rPh>
    <rPh sb="58" eb="61">
      <t>カッセイカ</t>
    </rPh>
    <rPh sb="62" eb="63">
      <t>ハカ</t>
    </rPh>
    <phoneticPr fontId="12"/>
  </si>
  <si>
    <t>相撲を通じて友好交流親善を図るため、サハリンの青少年との親善試合などを実施する。</t>
    <rPh sb="0" eb="2">
      <t>スモウ</t>
    </rPh>
    <rPh sb="3" eb="4">
      <t>ツウ</t>
    </rPh>
    <rPh sb="6" eb="8">
      <t>ユウコウ</t>
    </rPh>
    <rPh sb="8" eb="10">
      <t>コウリュウ</t>
    </rPh>
    <rPh sb="10" eb="12">
      <t>シンゼン</t>
    </rPh>
    <rPh sb="13" eb="14">
      <t>ハカ</t>
    </rPh>
    <rPh sb="23" eb="26">
      <t>セイショウネン</t>
    </rPh>
    <rPh sb="28" eb="30">
      <t>シンゼン</t>
    </rPh>
    <rPh sb="30" eb="32">
      <t>ジアイ</t>
    </rPh>
    <rPh sb="35" eb="37">
      <t>ジッシ</t>
    </rPh>
    <phoneticPr fontId="18"/>
  </si>
  <si>
    <t>都市生活者（消費者）及び子供たちとの農業交流イベントを通じて農業・農村の理解を促進する。</t>
    <rPh sb="27" eb="28">
      <t>ツウ</t>
    </rPh>
    <rPh sb="30" eb="32">
      <t>ノウギョウ</t>
    </rPh>
    <rPh sb="33" eb="35">
      <t>ノウソン</t>
    </rPh>
    <rPh sb="36" eb="38">
      <t>リカイ</t>
    </rPh>
    <rPh sb="39" eb="41">
      <t>ソクシン</t>
    </rPh>
    <phoneticPr fontId="18"/>
  </si>
  <si>
    <t>ガールスカウト北海道連盟５０周年を記念し、一般住民を対象とした体験コーナーの設置やステージイベントを実施する。</t>
    <rPh sb="7" eb="10">
      <t>ホッカイドウ</t>
    </rPh>
    <rPh sb="10" eb="12">
      <t>レンメイ</t>
    </rPh>
    <rPh sb="14" eb="16">
      <t>シュウネン</t>
    </rPh>
    <rPh sb="17" eb="19">
      <t>キネン</t>
    </rPh>
    <rPh sb="21" eb="23">
      <t>イッパン</t>
    </rPh>
    <rPh sb="23" eb="25">
      <t>ジュウミン</t>
    </rPh>
    <rPh sb="26" eb="28">
      <t>タイショウ</t>
    </rPh>
    <rPh sb="31" eb="33">
      <t>タイケン</t>
    </rPh>
    <rPh sb="38" eb="40">
      <t>セッチ</t>
    </rPh>
    <rPh sb="50" eb="52">
      <t>ジッシ</t>
    </rPh>
    <phoneticPr fontId="18"/>
  </si>
  <si>
    <t>人材の確保のため、建設現場や働く人々などの写真展やイベントを開催し、建設業のPRとイメージアップを図る。</t>
    <rPh sb="0" eb="2">
      <t>ジンザイ</t>
    </rPh>
    <rPh sb="3" eb="5">
      <t>カクホ</t>
    </rPh>
    <rPh sb="9" eb="11">
      <t>ケンセツ</t>
    </rPh>
    <rPh sb="11" eb="13">
      <t>ゲンバ</t>
    </rPh>
    <rPh sb="14" eb="15">
      <t>ハタラ</t>
    </rPh>
    <rPh sb="16" eb="18">
      <t>ヒトビト</t>
    </rPh>
    <rPh sb="21" eb="24">
      <t>シャシンテン</t>
    </rPh>
    <rPh sb="30" eb="32">
      <t>カイサイ</t>
    </rPh>
    <rPh sb="34" eb="37">
      <t>ケンセツギョウ</t>
    </rPh>
    <rPh sb="49" eb="50">
      <t>ハカ</t>
    </rPh>
    <phoneticPr fontId="18"/>
  </si>
  <si>
    <t>札幌中央卸売市場を市民に開放し、市場が果たす役割を広くPRし理解を深めてもらうことで市場の活性化に繋げる。</t>
    <rPh sb="0" eb="2">
      <t>サッポロ</t>
    </rPh>
    <rPh sb="2" eb="4">
      <t>チュウオウ</t>
    </rPh>
    <rPh sb="4" eb="6">
      <t>オロシウリ</t>
    </rPh>
    <rPh sb="6" eb="8">
      <t>シジョウ</t>
    </rPh>
    <rPh sb="9" eb="11">
      <t>シミン</t>
    </rPh>
    <rPh sb="12" eb="14">
      <t>カイホウ</t>
    </rPh>
    <rPh sb="16" eb="18">
      <t>シジョウ</t>
    </rPh>
    <rPh sb="19" eb="20">
      <t>ハ</t>
    </rPh>
    <rPh sb="22" eb="24">
      <t>ヤクワリ</t>
    </rPh>
    <rPh sb="25" eb="26">
      <t>ヒロ</t>
    </rPh>
    <rPh sb="30" eb="32">
      <t>リカイ</t>
    </rPh>
    <rPh sb="33" eb="34">
      <t>フカ</t>
    </rPh>
    <rPh sb="42" eb="44">
      <t>シジョウ</t>
    </rPh>
    <rPh sb="45" eb="47">
      <t>カッセイ</t>
    </rPh>
    <rPh sb="47" eb="48">
      <t>カ</t>
    </rPh>
    <rPh sb="49" eb="50">
      <t>ツナ</t>
    </rPh>
    <phoneticPr fontId="1"/>
  </si>
  <si>
    <t>地域住民に競技のすばらしさを伝え、子供たちの健全育成に繋げるため、空手道の全国大会を実施する。</t>
    <rPh sb="0" eb="2">
      <t>チイキ</t>
    </rPh>
    <rPh sb="2" eb="4">
      <t>ジュウミン</t>
    </rPh>
    <rPh sb="5" eb="7">
      <t>キョウギ</t>
    </rPh>
    <rPh sb="14" eb="15">
      <t>ツタ</t>
    </rPh>
    <rPh sb="17" eb="19">
      <t>コドモ</t>
    </rPh>
    <rPh sb="22" eb="24">
      <t>ケンゼン</t>
    </rPh>
    <rPh sb="24" eb="26">
      <t>イクセイ</t>
    </rPh>
    <rPh sb="27" eb="28">
      <t>ツナ</t>
    </rPh>
    <rPh sb="42" eb="44">
      <t>ジッシ</t>
    </rPh>
    <phoneticPr fontId="18"/>
  </si>
  <si>
    <t>「ダイナミック・ダンスイング・カーニバルin原州（ウォンジュ）」にて札幌市の一大イベントである「YOSAKOIソーラン祭り」の代表として原州市にて踊りを披露することにより、韓国市民の方々と文化交流史、北海道の新たな魅力と観光をPRする。</t>
    <rPh sb="34" eb="36">
      <t>サッポロ</t>
    </rPh>
    <rPh sb="36" eb="37">
      <t>シ</t>
    </rPh>
    <rPh sb="38" eb="39">
      <t>イチ</t>
    </rPh>
    <rPh sb="39" eb="40">
      <t>ダイ</t>
    </rPh>
    <rPh sb="59" eb="60">
      <t>マツ</t>
    </rPh>
    <rPh sb="63" eb="65">
      <t>ダイヒョウ</t>
    </rPh>
    <rPh sb="68" eb="70">
      <t>ゲンシュウ</t>
    </rPh>
    <rPh sb="70" eb="71">
      <t>シ</t>
    </rPh>
    <rPh sb="73" eb="74">
      <t>オド</t>
    </rPh>
    <rPh sb="76" eb="78">
      <t>ヒロウ</t>
    </rPh>
    <rPh sb="86" eb="88">
      <t>カンコク</t>
    </rPh>
    <rPh sb="88" eb="90">
      <t>シミン</t>
    </rPh>
    <rPh sb="91" eb="93">
      <t>カタガタ</t>
    </rPh>
    <rPh sb="94" eb="96">
      <t>ブンカ</t>
    </rPh>
    <rPh sb="96" eb="99">
      <t>コウリュウシ</t>
    </rPh>
    <rPh sb="100" eb="103">
      <t>ホッカイドウ</t>
    </rPh>
    <rPh sb="104" eb="105">
      <t>アラ</t>
    </rPh>
    <rPh sb="107" eb="109">
      <t>ミリョク</t>
    </rPh>
    <rPh sb="110" eb="112">
      <t>カンコウ</t>
    </rPh>
    <phoneticPr fontId="1"/>
  </si>
  <si>
    <t>民族歌舞伎団こぶし座公演を開催して、伝統芸能を親子で鑑賞する機会を提供する。</t>
    <rPh sb="0" eb="2">
      <t>ミンゾク</t>
    </rPh>
    <rPh sb="2" eb="5">
      <t>カブキ</t>
    </rPh>
    <rPh sb="5" eb="6">
      <t>ダン</t>
    </rPh>
    <rPh sb="9" eb="10">
      <t>ザ</t>
    </rPh>
    <rPh sb="10" eb="12">
      <t>コウエン</t>
    </rPh>
    <rPh sb="13" eb="15">
      <t>カイサイ</t>
    </rPh>
    <rPh sb="18" eb="20">
      <t>デントウ</t>
    </rPh>
    <rPh sb="20" eb="22">
      <t>ゲイノウ</t>
    </rPh>
    <rPh sb="23" eb="25">
      <t>オヤコ</t>
    </rPh>
    <rPh sb="26" eb="28">
      <t>カンショウ</t>
    </rPh>
    <rPh sb="30" eb="32">
      <t>キカイ</t>
    </rPh>
    <rPh sb="33" eb="35">
      <t>テイキョウ</t>
    </rPh>
    <phoneticPr fontId="1"/>
  </si>
  <si>
    <t>町内会と協力してものづくりについて地域住民に知ってらうためのイベントを開催し、地域の子供の育成、地域活性化に繋げる。</t>
    <rPh sb="0" eb="3">
      <t>チョウナイカイ</t>
    </rPh>
    <rPh sb="4" eb="6">
      <t>キョウリョク</t>
    </rPh>
    <rPh sb="17" eb="19">
      <t>チイキ</t>
    </rPh>
    <rPh sb="19" eb="21">
      <t>ジュウミン</t>
    </rPh>
    <rPh sb="22" eb="23">
      <t>シ</t>
    </rPh>
    <rPh sb="35" eb="37">
      <t>カイサイ</t>
    </rPh>
    <rPh sb="39" eb="41">
      <t>チイキ</t>
    </rPh>
    <rPh sb="42" eb="44">
      <t>コドモ</t>
    </rPh>
    <rPh sb="45" eb="47">
      <t>イクセイ</t>
    </rPh>
    <rPh sb="48" eb="50">
      <t>チイキ</t>
    </rPh>
    <rPh sb="50" eb="53">
      <t>カッセイカ</t>
    </rPh>
    <rPh sb="54" eb="55">
      <t>ツナ</t>
    </rPh>
    <phoneticPr fontId="18"/>
  </si>
  <si>
    <t>日中の子供たちが両国の文化・芸術活動を披露し互いの理解を深めるため、コンサートを実施する。</t>
    <rPh sb="0" eb="2">
      <t>ニッチュウ</t>
    </rPh>
    <rPh sb="3" eb="5">
      <t>コドモ</t>
    </rPh>
    <rPh sb="8" eb="10">
      <t>リョウコク</t>
    </rPh>
    <rPh sb="11" eb="13">
      <t>ブンカ</t>
    </rPh>
    <rPh sb="14" eb="16">
      <t>ゲイジュツ</t>
    </rPh>
    <rPh sb="16" eb="18">
      <t>カツドウ</t>
    </rPh>
    <rPh sb="19" eb="21">
      <t>ヒロウ</t>
    </rPh>
    <rPh sb="22" eb="23">
      <t>タガ</t>
    </rPh>
    <rPh sb="25" eb="27">
      <t>リカイ</t>
    </rPh>
    <rPh sb="28" eb="29">
      <t>フカ</t>
    </rPh>
    <rPh sb="40" eb="42">
      <t>ジッシ</t>
    </rPh>
    <phoneticPr fontId="18"/>
  </si>
  <si>
    <t>札幌市南区オリジナルの健口体操を作り、その普及活動を行う。</t>
    <rPh sb="0" eb="3">
      <t>サッポロシ</t>
    </rPh>
    <rPh sb="3" eb="5">
      <t>ミナミク</t>
    </rPh>
    <rPh sb="11" eb="12">
      <t>ケン</t>
    </rPh>
    <rPh sb="12" eb="13">
      <t>クチ</t>
    </rPh>
    <rPh sb="13" eb="15">
      <t>タイソウ</t>
    </rPh>
    <rPh sb="16" eb="17">
      <t>ツク</t>
    </rPh>
    <rPh sb="21" eb="23">
      <t>フキュウ</t>
    </rPh>
    <rPh sb="23" eb="25">
      <t>カツドウ</t>
    </rPh>
    <rPh sb="26" eb="27">
      <t>オコナ</t>
    </rPh>
    <phoneticPr fontId="1"/>
  </si>
  <si>
    <t>地域の人材を活かして育成に励むジュニアオーケストラの演奏会を地域住民と連携し実施する。</t>
    <rPh sb="0" eb="2">
      <t>チイキ</t>
    </rPh>
    <rPh sb="3" eb="5">
      <t>ジンザイ</t>
    </rPh>
    <rPh sb="6" eb="7">
      <t>イ</t>
    </rPh>
    <rPh sb="10" eb="12">
      <t>イクセイ</t>
    </rPh>
    <rPh sb="13" eb="14">
      <t>ハゲム</t>
    </rPh>
    <rPh sb="26" eb="29">
      <t>エンソウカイ</t>
    </rPh>
    <rPh sb="30" eb="32">
      <t>チイキ</t>
    </rPh>
    <rPh sb="32" eb="34">
      <t>ジュウミン</t>
    </rPh>
    <rPh sb="35" eb="37">
      <t>レンケイ</t>
    </rPh>
    <rPh sb="38" eb="40">
      <t>ジッシ</t>
    </rPh>
    <phoneticPr fontId="12"/>
  </si>
  <si>
    <t>創立30周年の記念演奏会を開催し、地域の音楽文化の振興を図る。</t>
    <rPh sb="0" eb="2">
      <t>ソウリツ</t>
    </rPh>
    <rPh sb="4" eb="6">
      <t>シュウネン</t>
    </rPh>
    <rPh sb="7" eb="9">
      <t>キネン</t>
    </rPh>
    <rPh sb="9" eb="12">
      <t>エンソウカイ</t>
    </rPh>
    <rPh sb="13" eb="15">
      <t>カイサイ</t>
    </rPh>
    <rPh sb="17" eb="19">
      <t>チイキ</t>
    </rPh>
    <rPh sb="20" eb="22">
      <t>オンガク</t>
    </rPh>
    <rPh sb="22" eb="24">
      <t>ブンカ</t>
    </rPh>
    <rPh sb="25" eb="27">
      <t>シンコウ</t>
    </rPh>
    <rPh sb="28" eb="29">
      <t>ハカ</t>
    </rPh>
    <phoneticPr fontId="18"/>
  </si>
  <si>
    <t>江別の人材、産業を市内外に発信し、地元産業の認知度向上と振興を促進するため、体験参加型ブースの設置やステージイベントを開催する。</t>
    <rPh sb="0" eb="2">
      <t>エベツ</t>
    </rPh>
    <rPh sb="3" eb="5">
      <t>ジンザイ</t>
    </rPh>
    <rPh sb="6" eb="8">
      <t>サンギョウ</t>
    </rPh>
    <rPh sb="9" eb="11">
      <t>シナイ</t>
    </rPh>
    <rPh sb="11" eb="12">
      <t>ガイ</t>
    </rPh>
    <rPh sb="13" eb="15">
      <t>ハッシン</t>
    </rPh>
    <rPh sb="17" eb="19">
      <t>ジモト</t>
    </rPh>
    <rPh sb="19" eb="21">
      <t>サンギョウ</t>
    </rPh>
    <rPh sb="22" eb="25">
      <t>ニンチド</t>
    </rPh>
    <rPh sb="25" eb="27">
      <t>コウジョウ</t>
    </rPh>
    <rPh sb="28" eb="30">
      <t>シンコウ</t>
    </rPh>
    <rPh sb="31" eb="33">
      <t>ソクシン</t>
    </rPh>
    <rPh sb="38" eb="40">
      <t>タイケン</t>
    </rPh>
    <rPh sb="40" eb="42">
      <t>サンカ</t>
    </rPh>
    <rPh sb="42" eb="43">
      <t>ガタ</t>
    </rPh>
    <rPh sb="47" eb="49">
      <t>セッチ</t>
    </rPh>
    <rPh sb="59" eb="61">
      <t>カイサイ</t>
    </rPh>
    <phoneticPr fontId="18"/>
  </si>
  <si>
    <t>千歳市近郊の農産物又は特産物を材料としたカクテルのコンペティションを開催し、優勝作品をご当地カクテルとして発信することで、道産品や北海道の魅力をＰＲする。</t>
    <rPh sb="0" eb="3">
      <t>チトセシ</t>
    </rPh>
    <rPh sb="3" eb="5">
      <t>キンコウ</t>
    </rPh>
    <rPh sb="6" eb="9">
      <t>ノウサンブツ</t>
    </rPh>
    <rPh sb="9" eb="10">
      <t>マタ</t>
    </rPh>
    <rPh sb="11" eb="14">
      <t>トクサンブツ</t>
    </rPh>
    <rPh sb="15" eb="17">
      <t>ザイリョウ</t>
    </rPh>
    <rPh sb="34" eb="36">
      <t>カイサイ</t>
    </rPh>
    <rPh sb="38" eb="40">
      <t>ユウショウ</t>
    </rPh>
    <rPh sb="40" eb="42">
      <t>サクヒン</t>
    </rPh>
    <rPh sb="44" eb="46">
      <t>トウチ</t>
    </rPh>
    <rPh sb="53" eb="55">
      <t>ハッシン</t>
    </rPh>
    <rPh sb="61" eb="62">
      <t>ドウ</t>
    </rPh>
    <rPh sb="62" eb="64">
      <t>サンピン</t>
    </rPh>
    <rPh sb="65" eb="68">
      <t>ホッカイドウ</t>
    </rPh>
    <rPh sb="69" eb="71">
      <t>ミリョク</t>
    </rPh>
    <phoneticPr fontId="18"/>
  </si>
  <si>
    <t>千歳川を舞台にした音楽ライブや水辺に親しめるプログラムなどを実施し、憩いの場を提供することで、千歳川に親しみを感じてもらい地域の魅力を内外に発信する。</t>
    <rPh sb="0" eb="2">
      <t>チトセ</t>
    </rPh>
    <rPh sb="2" eb="3">
      <t>カワ</t>
    </rPh>
    <rPh sb="4" eb="6">
      <t>ブタイ</t>
    </rPh>
    <rPh sb="9" eb="11">
      <t>オンガク</t>
    </rPh>
    <rPh sb="15" eb="17">
      <t>ミズベ</t>
    </rPh>
    <rPh sb="18" eb="19">
      <t>シタ</t>
    </rPh>
    <rPh sb="30" eb="32">
      <t>ジッシ</t>
    </rPh>
    <rPh sb="34" eb="35">
      <t>イコ</t>
    </rPh>
    <rPh sb="37" eb="38">
      <t>バ</t>
    </rPh>
    <rPh sb="39" eb="41">
      <t>テイキョウ</t>
    </rPh>
    <rPh sb="47" eb="49">
      <t>チトセ</t>
    </rPh>
    <rPh sb="49" eb="50">
      <t>カワ</t>
    </rPh>
    <rPh sb="51" eb="52">
      <t>シタ</t>
    </rPh>
    <rPh sb="55" eb="56">
      <t>カン</t>
    </rPh>
    <rPh sb="61" eb="63">
      <t>チイキ</t>
    </rPh>
    <rPh sb="64" eb="66">
      <t>ミリョク</t>
    </rPh>
    <rPh sb="67" eb="69">
      <t>ナイガイ</t>
    </rPh>
    <rPh sb="70" eb="72">
      <t>ハッシン</t>
    </rPh>
    <phoneticPr fontId="18"/>
  </si>
  <si>
    <t>商店街を活性化し、町のブランド価値を向上するため、地域住民や学生と協働しながらイベントを実施する。</t>
    <rPh sb="0" eb="3">
      <t>ショウテンガイ</t>
    </rPh>
    <rPh sb="4" eb="7">
      <t>カッセイカ</t>
    </rPh>
    <rPh sb="9" eb="10">
      <t>マチ</t>
    </rPh>
    <rPh sb="15" eb="17">
      <t>カチ</t>
    </rPh>
    <rPh sb="18" eb="20">
      <t>コウジョウ</t>
    </rPh>
    <rPh sb="25" eb="27">
      <t>チイキ</t>
    </rPh>
    <rPh sb="27" eb="29">
      <t>ジュウミン</t>
    </rPh>
    <rPh sb="30" eb="32">
      <t>ガクセイ</t>
    </rPh>
    <rPh sb="33" eb="35">
      <t>キョウドウ</t>
    </rPh>
    <rPh sb="44" eb="46">
      <t>ジッシ</t>
    </rPh>
    <phoneticPr fontId="18"/>
  </si>
  <si>
    <t>北海道遺産として登録されている「サケの文化」の担い手として、サケの文化を学び体験するバスツアーの造成や「石狩鍋」、そして「寒塩引」の文化発信イベントを行い、サケの食文化の伝承、振興につなげる。</t>
    <rPh sb="0" eb="3">
      <t>ホッカイドウ</t>
    </rPh>
    <rPh sb="3" eb="5">
      <t>イサン</t>
    </rPh>
    <rPh sb="8" eb="10">
      <t>トウロク</t>
    </rPh>
    <rPh sb="19" eb="21">
      <t>ブンカ</t>
    </rPh>
    <rPh sb="23" eb="24">
      <t>ニナ</t>
    </rPh>
    <rPh sb="25" eb="26">
      <t>テ</t>
    </rPh>
    <rPh sb="33" eb="35">
      <t>ブンカ</t>
    </rPh>
    <rPh sb="36" eb="37">
      <t>マナ</t>
    </rPh>
    <rPh sb="38" eb="40">
      <t>タイケン</t>
    </rPh>
    <rPh sb="48" eb="50">
      <t>ゾウセイ</t>
    </rPh>
    <rPh sb="52" eb="54">
      <t>イシカリ</t>
    </rPh>
    <rPh sb="54" eb="55">
      <t>ナベ</t>
    </rPh>
    <rPh sb="61" eb="62">
      <t>カン</t>
    </rPh>
    <rPh sb="62" eb="64">
      <t>シオビ</t>
    </rPh>
    <rPh sb="66" eb="68">
      <t>ブンカ</t>
    </rPh>
    <rPh sb="68" eb="70">
      <t>ハッシン</t>
    </rPh>
    <rPh sb="75" eb="76">
      <t>オコナ</t>
    </rPh>
    <rPh sb="81" eb="84">
      <t>ショクブンカ</t>
    </rPh>
    <rPh sb="85" eb="87">
      <t>デンショウ</t>
    </rPh>
    <rPh sb="88" eb="90">
      <t>シンコウ</t>
    </rPh>
    <phoneticPr fontId="18"/>
  </si>
  <si>
    <t>子ども達が海でライフセーバーと一緒に遊びながら、水辺のリスクマネジメントを学ぶ機会を提供し、海の事故を減らすとともに、仲間と石狩の自然、海に触れ合う時間を共有し感動を与えることで、情操を育む。</t>
    <rPh sb="0" eb="1">
      <t>コ</t>
    </rPh>
    <rPh sb="3" eb="4">
      <t>タチ</t>
    </rPh>
    <rPh sb="5" eb="6">
      <t>ウミ</t>
    </rPh>
    <rPh sb="15" eb="17">
      <t>イッショ</t>
    </rPh>
    <rPh sb="18" eb="19">
      <t>アソ</t>
    </rPh>
    <rPh sb="24" eb="26">
      <t>ミズベ</t>
    </rPh>
    <rPh sb="37" eb="38">
      <t>マナ</t>
    </rPh>
    <rPh sb="39" eb="41">
      <t>キカイ</t>
    </rPh>
    <rPh sb="42" eb="44">
      <t>テイキョウ</t>
    </rPh>
    <rPh sb="46" eb="47">
      <t>ウミ</t>
    </rPh>
    <rPh sb="48" eb="50">
      <t>ジコ</t>
    </rPh>
    <rPh sb="51" eb="52">
      <t>ヘ</t>
    </rPh>
    <rPh sb="59" eb="61">
      <t>ナカマ</t>
    </rPh>
    <rPh sb="62" eb="64">
      <t>イシカリ</t>
    </rPh>
    <rPh sb="65" eb="67">
      <t>シゼン</t>
    </rPh>
    <rPh sb="68" eb="69">
      <t>ウミ</t>
    </rPh>
    <rPh sb="70" eb="71">
      <t>フ</t>
    </rPh>
    <rPh sb="72" eb="73">
      <t>ア</t>
    </rPh>
    <rPh sb="74" eb="76">
      <t>ジカン</t>
    </rPh>
    <rPh sb="77" eb="79">
      <t>キョウユウ</t>
    </rPh>
    <rPh sb="80" eb="82">
      <t>カンドウ</t>
    </rPh>
    <rPh sb="83" eb="84">
      <t>アタ</t>
    </rPh>
    <rPh sb="90" eb="92">
      <t>ジョウソウ</t>
    </rPh>
    <rPh sb="93" eb="94">
      <t>ハグク</t>
    </rPh>
    <phoneticPr fontId="18"/>
  </si>
  <si>
    <t>生産者と消費者をつなぐ農産物エキスパートを養成し、地域で農業を支える仕組みづくりをする。</t>
    <rPh sb="0" eb="3">
      <t>セイサンシャ</t>
    </rPh>
    <rPh sb="4" eb="7">
      <t>ショウヒシャ</t>
    </rPh>
    <rPh sb="11" eb="14">
      <t>ノウサンブツ</t>
    </rPh>
    <rPh sb="21" eb="23">
      <t>ヨウセイ</t>
    </rPh>
    <rPh sb="25" eb="27">
      <t>チイキ</t>
    </rPh>
    <rPh sb="28" eb="30">
      <t>ノウギョウ</t>
    </rPh>
    <rPh sb="31" eb="32">
      <t>ササ</t>
    </rPh>
    <rPh sb="34" eb="36">
      <t>シク</t>
    </rPh>
    <phoneticPr fontId="18"/>
  </si>
  <si>
    <t>本市と中国彭州市との姉妹都市提携15周年を記念し、文化交流等のイベントを通して市民交流を一層深め、相互理解を図る。</t>
  </si>
  <si>
    <t>町民の健康づくりと体力向上を目指すとともに、スポーツにおける仲間づくりの「場」を提供し、町民皆スポーツを推進する。</t>
    <rPh sb="0" eb="2">
      <t>チョウミン</t>
    </rPh>
    <rPh sb="3" eb="5">
      <t>ケンコウ</t>
    </rPh>
    <rPh sb="9" eb="11">
      <t>タイリョク</t>
    </rPh>
    <rPh sb="11" eb="13">
      <t>コウジョウ</t>
    </rPh>
    <rPh sb="14" eb="16">
      <t>メザ</t>
    </rPh>
    <rPh sb="30" eb="32">
      <t>ナカマ</t>
    </rPh>
    <rPh sb="37" eb="38">
      <t>バ</t>
    </rPh>
    <rPh sb="40" eb="42">
      <t>テイキョウ</t>
    </rPh>
    <rPh sb="44" eb="46">
      <t>チョウミン</t>
    </rPh>
    <rPh sb="46" eb="47">
      <t>ミナ</t>
    </rPh>
    <rPh sb="52" eb="54">
      <t>スイシン</t>
    </rPh>
    <phoneticPr fontId="18"/>
  </si>
  <si>
    <t>当別町の開拓の歴史が色濃く残る当別神社と、８月に４日間に渡って開催される「当別まつり」や同時開催の「ビアパーティ」など、町民に愛されながら引き継がれている「地域のたから」に、「花火大会」や「ご当地グルメ」の事業を組み合わせたイベントを実施する。</t>
  </si>
  <si>
    <t>環境への負荷が少ない地域づくりを推進するため、廃油を使用したバスや予約型バスなどの公共交通機関の利用を促すPRを実施する。</t>
    <rPh sb="0" eb="2">
      <t>カンキョウ</t>
    </rPh>
    <rPh sb="4" eb="6">
      <t>フカ</t>
    </rPh>
    <rPh sb="7" eb="8">
      <t>スク</t>
    </rPh>
    <rPh sb="10" eb="12">
      <t>チイキ</t>
    </rPh>
    <rPh sb="16" eb="18">
      <t>スイシン</t>
    </rPh>
    <rPh sb="23" eb="25">
      <t>ハイユ</t>
    </rPh>
    <rPh sb="26" eb="28">
      <t>シヨウ</t>
    </rPh>
    <rPh sb="33" eb="35">
      <t>ヨヤク</t>
    </rPh>
    <rPh sb="35" eb="36">
      <t>ガタ</t>
    </rPh>
    <rPh sb="41" eb="43">
      <t>コウキョウ</t>
    </rPh>
    <rPh sb="43" eb="45">
      <t>コウツウ</t>
    </rPh>
    <rPh sb="45" eb="47">
      <t>キカン</t>
    </rPh>
    <rPh sb="48" eb="50">
      <t>リヨウ</t>
    </rPh>
    <rPh sb="51" eb="52">
      <t>ウナガ</t>
    </rPh>
    <rPh sb="56" eb="58">
      <t>ジッシ</t>
    </rPh>
    <phoneticPr fontId="18"/>
  </si>
  <si>
    <t>一単（他）</t>
    <rPh sb="0" eb="1">
      <t>イチ</t>
    </rPh>
    <rPh sb="1" eb="2">
      <t>タン</t>
    </rPh>
    <rPh sb="3" eb="4">
      <t>タ</t>
    </rPh>
    <phoneticPr fontId="1"/>
  </si>
  <si>
    <t xml:space="preserve">一単(他) </t>
    <rPh sb="0" eb="1">
      <t>イチ</t>
    </rPh>
    <rPh sb="1" eb="2">
      <t>タン</t>
    </rPh>
    <rPh sb="3" eb="4">
      <t>ホカ</t>
    </rPh>
    <phoneticPr fontId="1"/>
  </si>
  <si>
    <t>合併</t>
    <rPh sb="0" eb="2">
      <t>ガッペイ</t>
    </rPh>
    <phoneticPr fontId="11"/>
  </si>
  <si>
    <t>社福</t>
    <rPh sb="0" eb="1">
      <t>シャ</t>
    </rPh>
    <rPh sb="1" eb="2">
      <t>フク</t>
    </rPh>
    <phoneticPr fontId="1"/>
  </si>
  <si>
    <t>参加費、広告料、協賛金</t>
    <rPh sb="4" eb="7">
      <t>コウコクリョウ</t>
    </rPh>
    <rPh sb="8" eb="11">
      <t>キョウサンキン</t>
    </rPh>
    <phoneticPr fontId="18"/>
  </si>
  <si>
    <t>参加費、企業協賛金、太陽財団助成金</t>
    <rPh sb="0" eb="3">
      <t>サンカヒ</t>
    </rPh>
    <rPh sb="4" eb="6">
      <t>キギョウ</t>
    </rPh>
    <rPh sb="6" eb="9">
      <t>キョウサンキン</t>
    </rPh>
    <rPh sb="10" eb="12">
      <t>タイヨウ</t>
    </rPh>
    <rPh sb="12" eb="14">
      <t>ザイダン</t>
    </rPh>
    <rPh sb="14" eb="17">
      <t>ジョセイキン</t>
    </rPh>
    <phoneticPr fontId="12"/>
  </si>
  <si>
    <t>福武振興財団助成金</t>
    <rPh sb="0" eb="2">
      <t>フクタケ</t>
    </rPh>
    <rPh sb="2" eb="4">
      <t>シンコウ</t>
    </rPh>
    <rPh sb="4" eb="6">
      <t>ザイダン</t>
    </rPh>
    <rPh sb="6" eb="9">
      <t>ジョセイキン</t>
    </rPh>
    <phoneticPr fontId="18"/>
  </si>
  <si>
    <t>参加費</t>
    <rPh sb="0" eb="3">
      <t>サンカヒ</t>
    </rPh>
    <phoneticPr fontId="18"/>
  </si>
  <si>
    <t>チケット収入、協賛金</t>
    <rPh sb="7" eb="10">
      <t>キョウサンキン</t>
    </rPh>
    <phoneticPr fontId="18"/>
  </si>
  <si>
    <t>滝井記念財団助成金</t>
    <rPh sb="0" eb="2">
      <t>タキイ</t>
    </rPh>
    <rPh sb="2" eb="4">
      <t>キネン</t>
    </rPh>
    <rPh sb="4" eb="6">
      <t>ザイダン</t>
    </rPh>
    <rPh sb="6" eb="9">
      <t>ジョセイキン</t>
    </rPh>
    <phoneticPr fontId="18"/>
  </si>
  <si>
    <t>参加費、協賛金</t>
    <rPh sb="4" eb="7">
      <t>キョウサンキン</t>
    </rPh>
    <phoneticPr fontId="18"/>
  </si>
  <si>
    <t>企業協賛金</t>
    <rPh sb="0" eb="2">
      <t>キギョウ</t>
    </rPh>
    <rPh sb="2" eb="5">
      <t>キョウサンキン</t>
    </rPh>
    <phoneticPr fontId="1"/>
  </si>
  <si>
    <t>協賛金</t>
    <rPh sb="0" eb="3">
      <t>キョウサンキン</t>
    </rPh>
    <phoneticPr fontId="1"/>
  </si>
  <si>
    <t>参加者会費収入</t>
  </si>
  <si>
    <t>協賛金</t>
    <rPh sb="0" eb="2">
      <t>キョウサン</t>
    </rPh>
    <rPh sb="2" eb="3">
      <t>キン</t>
    </rPh>
    <phoneticPr fontId="1"/>
  </si>
  <si>
    <t>発達支援センター事業</t>
    <rPh sb="0" eb="2">
      <t>ハッタツ</t>
    </rPh>
    <rPh sb="2" eb="4">
      <t>シエン</t>
    </rPh>
    <rPh sb="8" eb="10">
      <t>ジギョウ</t>
    </rPh>
    <phoneticPr fontId="1"/>
  </si>
  <si>
    <t>高齢者等の冬の生活支援事業</t>
    <rPh sb="0" eb="3">
      <t>コウレイシャ</t>
    </rPh>
    <rPh sb="3" eb="4">
      <t>トウ</t>
    </rPh>
    <rPh sb="5" eb="6">
      <t>フユ</t>
    </rPh>
    <rPh sb="7" eb="9">
      <t>セイカツ</t>
    </rPh>
    <rPh sb="9" eb="11">
      <t>シエン</t>
    </rPh>
    <rPh sb="11" eb="13">
      <t>ジギョウ</t>
    </rPh>
    <phoneticPr fontId="1"/>
  </si>
  <si>
    <t>江別市</t>
    <rPh sb="0" eb="2">
      <t>エベツ</t>
    </rPh>
    <rPh sb="2" eb="3">
      <t>シ</t>
    </rPh>
    <phoneticPr fontId="1"/>
  </si>
  <si>
    <t>重度障がい者タクシー料金補助事業</t>
    <rPh sb="0" eb="2">
      <t>ジュウド</t>
    </rPh>
    <rPh sb="2" eb="3">
      <t>ショウ</t>
    </rPh>
    <rPh sb="5" eb="6">
      <t>シャ</t>
    </rPh>
    <rPh sb="10" eb="12">
      <t>リョウキン</t>
    </rPh>
    <rPh sb="12" eb="14">
      <t>ホジョ</t>
    </rPh>
    <rPh sb="14" eb="16">
      <t>ジギョウ</t>
    </rPh>
    <phoneticPr fontId="1"/>
  </si>
  <si>
    <t>精神障がい者地域活動支援センター等通所交通費補助事業</t>
    <rPh sb="0" eb="2">
      <t>セイシン</t>
    </rPh>
    <rPh sb="2" eb="3">
      <t>ショウ</t>
    </rPh>
    <rPh sb="5" eb="6">
      <t>シャ</t>
    </rPh>
    <rPh sb="6" eb="8">
      <t>チイキ</t>
    </rPh>
    <rPh sb="8" eb="10">
      <t>カツドウ</t>
    </rPh>
    <rPh sb="10" eb="12">
      <t>シエン</t>
    </rPh>
    <rPh sb="16" eb="17">
      <t>トウ</t>
    </rPh>
    <rPh sb="17" eb="19">
      <t>ツウショ</t>
    </rPh>
    <rPh sb="19" eb="22">
      <t>コウツウヒ</t>
    </rPh>
    <rPh sb="22" eb="24">
      <t>ホジョ</t>
    </rPh>
    <rPh sb="24" eb="26">
      <t>ジギョウ</t>
    </rPh>
    <phoneticPr fontId="1"/>
  </si>
  <si>
    <t>精神障がい者社会復帰通所訓練交通費助成事業</t>
    <rPh sb="0" eb="2">
      <t>セイシン</t>
    </rPh>
    <rPh sb="2" eb="3">
      <t>ショウ</t>
    </rPh>
    <rPh sb="5" eb="6">
      <t>シャ</t>
    </rPh>
    <rPh sb="6" eb="8">
      <t>シャカイ</t>
    </rPh>
    <rPh sb="8" eb="10">
      <t>フッキ</t>
    </rPh>
    <rPh sb="10" eb="12">
      <t>ツウショ</t>
    </rPh>
    <rPh sb="12" eb="14">
      <t>クンレン</t>
    </rPh>
    <rPh sb="14" eb="17">
      <t>コウツウヒ</t>
    </rPh>
    <rPh sb="17" eb="19">
      <t>ジョセイ</t>
    </rPh>
    <rPh sb="19" eb="21">
      <t>ジギョウ</t>
    </rPh>
    <phoneticPr fontId="1"/>
  </si>
  <si>
    <t>老人クラブ備品整備</t>
    <rPh sb="0" eb="2">
      <t>ロウジン</t>
    </rPh>
    <rPh sb="5" eb="7">
      <t>ビヒン</t>
    </rPh>
    <rPh sb="7" eb="9">
      <t>セイビ</t>
    </rPh>
    <phoneticPr fontId="1"/>
  </si>
  <si>
    <t>公共施設多目的トイレ音声情報案内装置設置事業</t>
    <rPh sb="0" eb="2">
      <t>コウキョウ</t>
    </rPh>
    <rPh sb="2" eb="4">
      <t>シセツ</t>
    </rPh>
    <rPh sb="4" eb="7">
      <t>タモクテキ</t>
    </rPh>
    <rPh sb="10" eb="12">
      <t>オンセイ</t>
    </rPh>
    <rPh sb="12" eb="14">
      <t>ジョウホウ</t>
    </rPh>
    <rPh sb="14" eb="16">
      <t>アンナイ</t>
    </rPh>
    <rPh sb="16" eb="18">
      <t>ソウチ</t>
    </rPh>
    <rPh sb="18" eb="20">
      <t>セッチ</t>
    </rPh>
    <rPh sb="20" eb="22">
      <t>ジギョウ</t>
    </rPh>
    <phoneticPr fontId="12"/>
  </si>
  <si>
    <t>精神障がい者地域活動支援センター等通所交通費補助事業</t>
    <rPh sb="0" eb="2">
      <t>セイシン</t>
    </rPh>
    <rPh sb="2" eb="3">
      <t>ショウ</t>
    </rPh>
    <rPh sb="5" eb="6">
      <t>シャ</t>
    </rPh>
    <rPh sb="6" eb="8">
      <t>チイキ</t>
    </rPh>
    <rPh sb="8" eb="10">
      <t>カツドウ</t>
    </rPh>
    <rPh sb="10" eb="12">
      <t>シエン</t>
    </rPh>
    <rPh sb="16" eb="17">
      <t>トウ</t>
    </rPh>
    <rPh sb="17" eb="19">
      <t>ツウショ</t>
    </rPh>
    <rPh sb="19" eb="22">
      <t>コウツウヒ</t>
    </rPh>
    <rPh sb="22" eb="24">
      <t>ホジョ</t>
    </rPh>
    <rPh sb="24" eb="26">
      <t>ジギョウ</t>
    </rPh>
    <phoneticPr fontId="12"/>
  </si>
  <si>
    <t>発達支援センター事業</t>
    <rPh sb="0" eb="2">
      <t>ハッタツ</t>
    </rPh>
    <rPh sb="2" eb="4">
      <t>シエン</t>
    </rPh>
    <rPh sb="8" eb="10">
      <t>ジギョウ</t>
    </rPh>
    <phoneticPr fontId="12"/>
  </si>
  <si>
    <t>高齢者等の冬の生活支援事業</t>
    <rPh sb="0" eb="3">
      <t>コウレイシャ</t>
    </rPh>
    <rPh sb="3" eb="4">
      <t>トウ</t>
    </rPh>
    <rPh sb="5" eb="6">
      <t>フユ</t>
    </rPh>
    <rPh sb="7" eb="9">
      <t>セイカツ</t>
    </rPh>
    <rPh sb="9" eb="11">
      <t>シエン</t>
    </rPh>
    <rPh sb="11" eb="13">
      <t>ジギョウ</t>
    </rPh>
    <phoneticPr fontId="12"/>
  </si>
  <si>
    <t>福祉避難所機能確保促進事業</t>
    <rPh sb="0" eb="2">
      <t>フクシ</t>
    </rPh>
    <rPh sb="2" eb="5">
      <t>ヒナンジョ</t>
    </rPh>
    <rPh sb="5" eb="7">
      <t>キノウ</t>
    </rPh>
    <rPh sb="7" eb="9">
      <t>カクホ</t>
    </rPh>
    <rPh sb="9" eb="11">
      <t>ソクシン</t>
    </rPh>
    <rPh sb="11" eb="13">
      <t>ジギョウ</t>
    </rPh>
    <phoneticPr fontId="12"/>
  </si>
  <si>
    <t>身体障がい者自助具給付事業</t>
    <rPh sb="0" eb="2">
      <t>シンタイ</t>
    </rPh>
    <rPh sb="2" eb="3">
      <t>ショウ</t>
    </rPh>
    <rPh sb="5" eb="6">
      <t>シャ</t>
    </rPh>
    <rPh sb="6" eb="8">
      <t>ジジョ</t>
    </rPh>
    <rPh sb="8" eb="9">
      <t>グ</t>
    </rPh>
    <rPh sb="9" eb="11">
      <t>キュウフ</t>
    </rPh>
    <rPh sb="11" eb="13">
      <t>ジギョウ</t>
    </rPh>
    <phoneticPr fontId="12"/>
  </si>
  <si>
    <t>在宅福祉サービス設備整備事業</t>
    <rPh sb="0" eb="2">
      <t>ザイタク</t>
    </rPh>
    <rPh sb="2" eb="4">
      <t>フクシ</t>
    </rPh>
    <rPh sb="8" eb="10">
      <t>セツビ</t>
    </rPh>
    <rPh sb="10" eb="12">
      <t>セイビ</t>
    </rPh>
    <rPh sb="12" eb="14">
      <t>ジギョウ</t>
    </rPh>
    <phoneticPr fontId="18"/>
  </si>
  <si>
    <t>市役所（１か所）
コミュニティセンター（２か所）</t>
    <rPh sb="0" eb="3">
      <t>シヤクショ</t>
    </rPh>
    <rPh sb="6" eb="7">
      <t>ショ</t>
    </rPh>
    <rPh sb="22" eb="23">
      <t>ショ</t>
    </rPh>
    <phoneticPr fontId="18"/>
  </si>
  <si>
    <t>石狩市域</t>
    <rPh sb="0" eb="3">
      <t>イシカリシ</t>
    </rPh>
    <rPh sb="3" eb="4">
      <t>イキ</t>
    </rPh>
    <phoneticPr fontId="18"/>
  </si>
  <si>
    <t>障がい等により、特別な支援を必要とする児童、その家族及び関係職員に対して、より身近な地域で適切な支援を行うため一貫した体制を整備することにより、地域における子育て支援の充実を図る。</t>
  </si>
  <si>
    <t>生活困窮世帯（生活保護を受給しておらず、収入が生活保護基準以下）に灯油200ℓ相当分額を現物支給する。</t>
    <rPh sb="0" eb="2">
      <t>セイカツ</t>
    </rPh>
    <rPh sb="2" eb="4">
      <t>コンキュウ</t>
    </rPh>
    <rPh sb="4" eb="6">
      <t>セタイ</t>
    </rPh>
    <rPh sb="7" eb="9">
      <t>セイカツ</t>
    </rPh>
    <rPh sb="9" eb="11">
      <t>ホゴ</t>
    </rPh>
    <rPh sb="12" eb="14">
      <t>ジュキュウ</t>
    </rPh>
    <rPh sb="20" eb="22">
      <t>シュウニュウ</t>
    </rPh>
    <rPh sb="23" eb="25">
      <t>セイカツ</t>
    </rPh>
    <rPh sb="25" eb="27">
      <t>ホゴ</t>
    </rPh>
    <rPh sb="27" eb="29">
      <t>キジュン</t>
    </rPh>
    <rPh sb="29" eb="31">
      <t>イカ</t>
    </rPh>
    <rPh sb="33" eb="35">
      <t>トウユ</t>
    </rPh>
    <rPh sb="39" eb="42">
      <t>ソウトウブン</t>
    </rPh>
    <rPh sb="42" eb="43">
      <t>ガク</t>
    </rPh>
    <rPh sb="44" eb="46">
      <t>ゲンブツ</t>
    </rPh>
    <rPh sb="46" eb="48">
      <t>シキュウ</t>
    </rPh>
    <phoneticPr fontId="1"/>
  </si>
  <si>
    <t>重度の身体障がい者（児）の生活圏拡大のため、タクシー初乗り料金の助成を行う。</t>
    <rPh sb="0" eb="2">
      <t>ジュウド</t>
    </rPh>
    <rPh sb="3" eb="5">
      <t>シンタイ</t>
    </rPh>
    <rPh sb="5" eb="6">
      <t>ショウ</t>
    </rPh>
    <rPh sb="8" eb="9">
      <t>シャ</t>
    </rPh>
    <rPh sb="10" eb="11">
      <t>ジ</t>
    </rPh>
    <rPh sb="13" eb="16">
      <t>セイカツケン</t>
    </rPh>
    <rPh sb="16" eb="18">
      <t>カクダイ</t>
    </rPh>
    <rPh sb="26" eb="28">
      <t>ハツノ</t>
    </rPh>
    <rPh sb="29" eb="31">
      <t>リョウキン</t>
    </rPh>
    <rPh sb="32" eb="34">
      <t>ジョセイ</t>
    </rPh>
    <rPh sb="35" eb="36">
      <t>オコナ</t>
    </rPh>
    <phoneticPr fontId="1"/>
  </si>
  <si>
    <t>精神障がい者が、通所施設等に通所するために要する交通費を助成し、経済的負担の軽減と社会復帰の促進を図る。</t>
    <rPh sb="0" eb="2">
      <t>セイシン</t>
    </rPh>
    <rPh sb="2" eb="3">
      <t>ショウ</t>
    </rPh>
    <rPh sb="5" eb="6">
      <t>シャ</t>
    </rPh>
    <rPh sb="8" eb="10">
      <t>ツウショ</t>
    </rPh>
    <rPh sb="10" eb="12">
      <t>シセツ</t>
    </rPh>
    <rPh sb="12" eb="13">
      <t>トウ</t>
    </rPh>
    <rPh sb="14" eb="16">
      <t>ツウショ</t>
    </rPh>
    <rPh sb="21" eb="22">
      <t>ヨウ</t>
    </rPh>
    <rPh sb="24" eb="27">
      <t>コウツウヒ</t>
    </rPh>
    <rPh sb="28" eb="30">
      <t>ジョセイ</t>
    </rPh>
    <rPh sb="32" eb="35">
      <t>ケイザイテキ</t>
    </rPh>
    <rPh sb="35" eb="37">
      <t>フタン</t>
    </rPh>
    <rPh sb="38" eb="40">
      <t>ケイゲン</t>
    </rPh>
    <rPh sb="41" eb="43">
      <t>シャカイ</t>
    </rPh>
    <rPh sb="43" eb="45">
      <t>フッキ</t>
    </rPh>
    <rPh sb="46" eb="48">
      <t>ソクシン</t>
    </rPh>
    <rPh sb="49" eb="50">
      <t>ハカ</t>
    </rPh>
    <phoneticPr fontId="1"/>
  </si>
  <si>
    <t>障がい児等の福祉向上を図るため、相談支援。児童発達支援、その他の療育支援を行い、家庭支援、幼稚園、保育所（園）等のコーディネートを強化する。</t>
    <rPh sb="0" eb="1">
      <t>ショウ</t>
    </rPh>
    <rPh sb="3" eb="4">
      <t>ジ</t>
    </rPh>
    <rPh sb="4" eb="5">
      <t>トウ</t>
    </rPh>
    <rPh sb="6" eb="8">
      <t>フクシ</t>
    </rPh>
    <rPh sb="8" eb="10">
      <t>コウジョウ</t>
    </rPh>
    <rPh sb="11" eb="12">
      <t>ハカ</t>
    </rPh>
    <rPh sb="16" eb="18">
      <t>ソウダン</t>
    </rPh>
    <rPh sb="18" eb="20">
      <t>シエン</t>
    </rPh>
    <rPh sb="21" eb="23">
      <t>ジドウ</t>
    </rPh>
    <rPh sb="23" eb="25">
      <t>ハッタツ</t>
    </rPh>
    <rPh sb="25" eb="27">
      <t>シエン</t>
    </rPh>
    <rPh sb="30" eb="31">
      <t>タ</t>
    </rPh>
    <rPh sb="32" eb="34">
      <t>リョウイク</t>
    </rPh>
    <rPh sb="34" eb="36">
      <t>シエン</t>
    </rPh>
    <rPh sb="37" eb="38">
      <t>オコナ</t>
    </rPh>
    <rPh sb="40" eb="42">
      <t>カテイ</t>
    </rPh>
    <rPh sb="42" eb="44">
      <t>シエン</t>
    </rPh>
    <rPh sb="45" eb="48">
      <t>ヨウチエン</t>
    </rPh>
    <rPh sb="49" eb="51">
      <t>ホイク</t>
    </rPh>
    <rPh sb="51" eb="52">
      <t>ショ</t>
    </rPh>
    <rPh sb="53" eb="54">
      <t>エン</t>
    </rPh>
    <rPh sb="55" eb="56">
      <t>トウ</t>
    </rPh>
    <rPh sb="65" eb="67">
      <t>キョウカ</t>
    </rPh>
    <phoneticPr fontId="1"/>
  </si>
  <si>
    <t>市内の生活に困窮している高齢者世帯、障がい者世帯及びひとり親世帯に対し、冬季における暖房費の一部として１世帯あたり１万円を支給し、生活の安定を図る。</t>
    <rPh sb="0" eb="2">
      <t>シナイ</t>
    </rPh>
    <rPh sb="3" eb="5">
      <t>セイカツ</t>
    </rPh>
    <rPh sb="6" eb="8">
      <t>コンキュウ</t>
    </rPh>
    <rPh sb="12" eb="15">
      <t>コウレイシャ</t>
    </rPh>
    <rPh sb="15" eb="17">
      <t>セタイ</t>
    </rPh>
    <rPh sb="18" eb="19">
      <t>ショウ</t>
    </rPh>
    <rPh sb="21" eb="22">
      <t>シャ</t>
    </rPh>
    <rPh sb="22" eb="24">
      <t>セタイ</t>
    </rPh>
    <rPh sb="24" eb="25">
      <t>オヨ</t>
    </rPh>
    <rPh sb="29" eb="30">
      <t>オヤ</t>
    </rPh>
    <rPh sb="30" eb="32">
      <t>セタイ</t>
    </rPh>
    <rPh sb="33" eb="34">
      <t>タイ</t>
    </rPh>
    <rPh sb="36" eb="38">
      <t>トウキ</t>
    </rPh>
    <rPh sb="42" eb="44">
      <t>ダンボウ</t>
    </rPh>
    <rPh sb="44" eb="45">
      <t>ヒ</t>
    </rPh>
    <rPh sb="46" eb="48">
      <t>イチブ</t>
    </rPh>
    <rPh sb="52" eb="54">
      <t>セタイ</t>
    </rPh>
    <rPh sb="58" eb="60">
      <t>マンエン</t>
    </rPh>
    <rPh sb="61" eb="63">
      <t>シキュウ</t>
    </rPh>
    <rPh sb="65" eb="67">
      <t>セイカツ</t>
    </rPh>
    <rPh sb="68" eb="70">
      <t>アンテイ</t>
    </rPh>
    <rPh sb="71" eb="72">
      <t>ハカ</t>
    </rPh>
    <phoneticPr fontId="1"/>
  </si>
  <si>
    <t>発達支援が必要な児童への個別支援計画の作成および相談、支援を推進する。
また、発達支援推進協議会の設置によるネットワークの構築及び住民啓発、研修支援を実施し、発達支援が必要な児童への早期支援へとつなげていく。</t>
    <rPh sb="0" eb="2">
      <t>ハッタツ</t>
    </rPh>
    <rPh sb="2" eb="4">
      <t>シエン</t>
    </rPh>
    <rPh sb="5" eb="7">
      <t>ヒツヨウ</t>
    </rPh>
    <rPh sb="8" eb="10">
      <t>ジドウ</t>
    </rPh>
    <rPh sb="12" eb="14">
      <t>コベツ</t>
    </rPh>
    <rPh sb="14" eb="16">
      <t>シエン</t>
    </rPh>
    <rPh sb="16" eb="18">
      <t>ケイカク</t>
    </rPh>
    <rPh sb="19" eb="21">
      <t>サクセイ</t>
    </rPh>
    <rPh sb="24" eb="26">
      <t>ソウダン</t>
    </rPh>
    <rPh sb="27" eb="29">
      <t>シエン</t>
    </rPh>
    <rPh sb="30" eb="32">
      <t>スイシン</t>
    </rPh>
    <rPh sb="39" eb="41">
      <t>ハッタツ</t>
    </rPh>
    <rPh sb="41" eb="43">
      <t>シエン</t>
    </rPh>
    <rPh sb="43" eb="45">
      <t>スイシン</t>
    </rPh>
    <rPh sb="45" eb="48">
      <t>キョウギカイ</t>
    </rPh>
    <rPh sb="49" eb="51">
      <t>セッチ</t>
    </rPh>
    <rPh sb="61" eb="63">
      <t>コウチク</t>
    </rPh>
    <rPh sb="63" eb="64">
      <t>オヨ</t>
    </rPh>
    <rPh sb="65" eb="67">
      <t>ジュウミン</t>
    </rPh>
    <rPh sb="67" eb="69">
      <t>ケイハツ</t>
    </rPh>
    <rPh sb="70" eb="72">
      <t>ケンシュウ</t>
    </rPh>
    <rPh sb="72" eb="74">
      <t>シエン</t>
    </rPh>
    <rPh sb="75" eb="77">
      <t>ジッシ</t>
    </rPh>
    <rPh sb="79" eb="81">
      <t>ハッタツ</t>
    </rPh>
    <rPh sb="81" eb="83">
      <t>シエン</t>
    </rPh>
    <rPh sb="84" eb="86">
      <t>ヒツヨウ</t>
    </rPh>
    <rPh sb="87" eb="89">
      <t>ジドウ</t>
    </rPh>
    <rPh sb="91" eb="93">
      <t>ソウキ</t>
    </rPh>
    <rPh sb="93" eb="95">
      <t>シエン</t>
    </rPh>
    <phoneticPr fontId="1"/>
  </si>
  <si>
    <t>在宅の精神障がい者が社会復帰施設等に通所するために要する交通費を助成することで、経済的負担を軽減し社会復帰を促進する。</t>
    <rPh sb="0" eb="2">
      <t>ザイタク</t>
    </rPh>
    <rPh sb="3" eb="5">
      <t>セイシン</t>
    </rPh>
    <rPh sb="5" eb="6">
      <t>ショウ</t>
    </rPh>
    <rPh sb="8" eb="9">
      <t>シャ</t>
    </rPh>
    <rPh sb="10" eb="12">
      <t>シャカイ</t>
    </rPh>
    <rPh sb="12" eb="14">
      <t>フッキ</t>
    </rPh>
    <rPh sb="14" eb="16">
      <t>シセツ</t>
    </rPh>
    <rPh sb="16" eb="17">
      <t>ナド</t>
    </rPh>
    <rPh sb="18" eb="20">
      <t>ツウショ</t>
    </rPh>
    <rPh sb="25" eb="26">
      <t>ヨウ</t>
    </rPh>
    <rPh sb="28" eb="31">
      <t>コウツウヒ</t>
    </rPh>
    <rPh sb="32" eb="34">
      <t>ジョセイ</t>
    </rPh>
    <rPh sb="40" eb="43">
      <t>ケイザイテキ</t>
    </rPh>
    <rPh sb="43" eb="45">
      <t>フタン</t>
    </rPh>
    <rPh sb="46" eb="48">
      <t>ケイゲン</t>
    </rPh>
    <rPh sb="49" eb="51">
      <t>シャカイ</t>
    </rPh>
    <rPh sb="51" eb="53">
      <t>フッキ</t>
    </rPh>
    <rPh sb="54" eb="56">
      <t>ソクシン</t>
    </rPh>
    <phoneticPr fontId="1"/>
  </si>
  <si>
    <t>在宅の精神障がい者が社会復帰訓練を行う施設に通所する際の交通費を1/2助成する。</t>
    <rPh sb="0" eb="2">
      <t>ザイタク</t>
    </rPh>
    <rPh sb="3" eb="5">
      <t>セイシン</t>
    </rPh>
    <rPh sb="5" eb="6">
      <t>ショウ</t>
    </rPh>
    <rPh sb="8" eb="9">
      <t>シャ</t>
    </rPh>
    <rPh sb="10" eb="12">
      <t>シャカイ</t>
    </rPh>
    <rPh sb="12" eb="14">
      <t>フッキ</t>
    </rPh>
    <rPh sb="14" eb="16">
      <t>クンレン</t>
    </rPh>
    <rPh sb="17" eb="18">
      <t>オコナ</t>
    </rPh>
    <rPh sb="19" eb="21">
      <t>シセツ</t>
    </rPh>
    <rPh sb="22" eb="24">
      <t>ツウショ</t>
    </rPh>
    <rPh sb="26" eb="27">
      <t>サイ</t>
    </rPh>
    <rPh sb="28" eb="31">
      <t>コウツウヒ</t>
    </rPh>
    <rPh sb="35" eb="37">
      <t>ジョセイ</t>
    </rPh>
    <phoneticPr fontId="1"/>
  </si>
  <si>
    <t>老人クラブの設立に伴う初度備品を整備する。</t>
    <rPh sb="0" eb="2">
      <t>ロウジン</t>
    </rPh>
    <rPh sb="6" eb="8">
      <t>セツリツ</t>
    </rPh>
    <rPh sb="9" eb="10">
      <t>トモナ</t>
    </rPh>
    <rPh sb="11" eb="12">
      <t>ショ</t>
    </rPh>
    <rPh sb="12" eb="13">
      <t>ド</t>
    </rPh>
    <rPh sb="13" eb="15">
      <t>ビヒン</t>
    </rPh>
    <rPh sb="16" eb="18">
      <t>セイビ</t>
    </rPh>
    <phoneticPr fontId="1"/>
  </si>
  <si>
    <t>未通所児に対しての相談・援助を実施する。併せて市内関係機関への支援やコーディネート、家庭支援事業を実施する。</t>
    <rPh sb="0" eb="1">
      <t>ミ</t>
    </rPh>
    <rPh sb="1" eb="3">
      <t>ツウショ</t>
    </rPh>
    <rPh sb="3" eb="4">
      <t>ジ</t>
    </rPh>
    <rPh sb="5" eb="6">
      <t>タイ</t>
    </rPh>
    <rPh sb="9" eb="11">
      <t>ソウダン</t>
    </rPh>
    <rPh sb="12" eb="14">
      <t>エンジョ</t>
    </rPh>
    <rPh sb="15" eb="17">
      <t>ジッシ</t>
    </rPh>
    <rPh sb="20" eb="21">
      <t>アワ</t>
    </rPh>
    <rPh sb="23" eb="25">
      <t>シナイ</t>
    </rPh>
    <rPh sb="25" eb="27">
      <t>カンケイ</t>
    </rPh>
    <rPh sb="27" eb="29">
      <t>キカン</t>
    </rPh>
    <rPh sb="31" eb="33">
      <t>シエン</t>
    </rPh>
    <rPh sb="42" eb="44">
      <t>カテイ</t>
    </rPh>
    <rPh sb="44" eb="46">
      <t>シエン</t>
    </rPh>
    <rPh sb="46" eb="48">
      <t>ジギョウ</t>
    </rPh>
    <rPh sb="49" eb="51">
      <t>ジッシ</t>
    </rPh>
    <phoneticPr fontId="1"/>
  </si>
  <si>
    <t>石狩市役所やコミュニティセンター内の多目的トイレを視覚障がい者にとって利用しやすい環境とするため、音声情報案内装置を設置する。</t>
    <rPh sb="0" eb="2">
      <t>イシカリ</t>
    </rPh>
    <rPh sb="2" eb="5">
      <t>シヤクショ</t>
    </rPh>
    <rPh sb="16" eb="17">
      <t>ナイ</t>
    </rPh>
    <rPh sb="18" eb="21">
      <t>タモクテキ</t>
    </rPh>
    <rPh sb="25" eb="27">
      <t>シカク</t>
    </rPh>
    <rPh sb="27" eb="28">
      <t>ショウ</t>
    </rPh>
    <rPh sb="30" eb="31">
      <t>シャ</t>
    </rPh>
    <rPh sb="35" eb="37">
      <t>リヨウ</t>
    </rPh>
    <rPh sb="41" eb="43">
      <t>カンキョウ</t>
    </rPh>
    <rPh sb="49" eb="51">
      <t>オンセイ</t>
    </rPh>
    <rPh sb="51" eb="53">
      <t>ジョウホウ</t>
    </rPh>
    <rPh sb="53" eb="55">
      <t>アンナイ</t>
    </rPh>
    <rPh sb="55" eb="57">
      <t>ソウチ</t>
    </rPh>
    <rPh sb="58" eb="60">
      <t>セッチ</t>
    </rPh>
    <phoneticPr fontId="12"/>
  </si>
  <si>
    <t>精神障がい者が社会復帰施設等に通所するための交通費の一部を助成することにより、福祉増進を図る。</t>
    <rPh sb="0" eb="2">
      <t>セイシン</t>
    </rPh>
    <rPh sb="2" eb="3">
      <t>ショウ</t>
    </rPh>
    <rPh sb="5" eb="6">
      <t>シャ</t>
    </rPh>
    <rPh sb="7" eb="9">
      <t>シャカイ</t>
    </rPh>
    <rPh sb="9" eb="11">
      <t>フッキ</t>
    </rPh>
    <rPh sb="11" eb="14">
      <t>シセツトウ</t>
    </rPh>
    <rPh sb="15" eb="17">
      <t>ツウショ</t>
    </rPh>
    <rPh sb="22" eb="25">
      <t>コウツウヒ</t>
    </rPh>
    <rPh sb="26" eb="28">
      <t>イチブ</t>
    </rPh>
    <rPh sb="29" eb="31">
      <t>ジョセイ</t>
    </rPh>
    <rPh sb="39" eb="41">
      <t>フクシ</t>
    </rPh>
    <rPh sb="41" eb="43">
      <t>ゾウシン</t>
    </rPh>
    <rPh sb="44" eb="45">
      <t>ハカ</t>
    </rPh>
    <phoneticPr fontId="12"/>
  </si>
  <si>
    <t>児童発達支援、早期発見・療育、発達支援、保護者支援、地域支援を実施する。</t>
    <rPh sb="0" eb="2">
      <t>ジドウ</t>
    </rPh>
    <rPh sb="2" eb="4">
      <t>ハッタツ</t>
    </rPh>
    <rPh sb="4" eb="6">
      <t>シエン</t>
    </rPh>
    <rPh sb="7" eb="9">
      <t>ソウキ</t>
    </rPh>
    <rPh sb="9" eb="11">
      <t>ハッケン</t>
    </rPh>
    <rPh sb="12" eb="14">
      <t>リョウイク</t>
    </rPh>
    <rPh sb="15" eb="17">
      <t>ハッタツ</t>
    </rPh>
    <rPh sb="17" eb="19">
      <t>シエン</t>
    </rPh>
    <rPh sb="20" eb="23">
      <t>ホゴシャ</t>
    </rPh>
    <rPh sb="23" eb="25">
      <t>シエン</t>
    </rPh>
    <rPh sb="26" eb="28">
      <t>チイキ</t>
    </rPh>
    <rPh sb="28" eb="30">
      <t>シエン</t>
    </rPh>
    <rPh sb="31" eb="33">
      <t>ジッシ</t>
    </rPh>
    <phoneticPr fontId="12"/>
  </si>
  <si>
    <t>冬期間に高齢者等の住宅の雪かきをする「ふれあい雪かき運動」を実施する町内会等に対し、その事業に要する経費の一部を助成することで、身辺の安全確保と地域福祉の向上を図る。</t>
    <rPh sb="30" eb="32">
      <t>ジッシ</t>
    </rPh>
    <rPh sb="39" eb="40">
      <t>タイ</t>
    </rPh>
    <rPh sb="44" eb="46">
      <t>ジギョウ</t>
    </rPh>
    <rPh sb="47" eb="48">
      <t>ヨウ</t>
    </rPh>
    <phoneticPr fontId="12"/>
  </si>
  <si>
    <t>福祉避難所の施設規模や対象避難者数に応じて、生活物資等の備蓄を計画的に拡充する。</t>
    <rPh sb="0" eb="2">
      <t>フクシ</t>
    </rPh>
    <rPh sb="2" eb="5">
      <t>ヒナンジョ</t>
    </rPh>
    <rPh sb="6" eb="8">
      <t>シセツ</t>
    </rPh>
    <rPh sb="8" eb="10">
      <t>キボ</t>
    </rPh>
    <rPh sb="11" eb="13">
      <t>タイショウ</t>
    </rPh>
    <rPh sb="13" eb="16">
      <t>ヒナンシャ</t>
    </rPh>
    <rPh sb="16" eb="17">
      <t>カズ</t>
    </rPh>
    <rPh sb="18" eb="19">
      <t>オウ</t>
    </rPh>
    <rPh sb="22" eb="24">
      <t>セイカツ</t>
    </rPh>
    <rPh sb="24" eb="26">
      <t>ブッシ</t>
    </rPh>
    <rPh sb="26" eb="27">
      <t>ナド</t>
    </rPh>
    <rPh sb="28" eb="30">
      <t>ビチク</t>
    </rPh>
    <rPh sb="31" eb="34">
      <t>ケイカクテキ</t>
    </rPh>
    <rPh sb="35" eb="37">
      <t>カクジュウ</t>
    </rPh>
    <phoneticPr fontId="12"/>
  </si>
  <si>
    <t>在宅で長期に渡って臥床している重度身体障がい者に対し、日常生活動作を補う自助具を給付する。</t>
    <rPh sb="0" eb="2">
      <t>ザイタク</t>
    </rPh>
    <rPh sb="3" eb="5">
      <t>チョウキ</t>
    </rPh>
    <rPh sb="6" eb="7">
      <t>ワタ</t>
    </rPh>
    <rPh sb="9" eb="10">
      <t>ガ</t>
    </rPh>
    <rPh sb="10" eb="11">
      <t>トコ</t>
    </rPh>
    <rPh sb="15" eb="17">
      <t>ジュウド</t>
    </rPh>
    <rPh sb="17" eb="19">
      <t>シンタイ</t>
    </rPh>
    <rPh sb="19" eb="20">
      <t>ショウ</t>
    </rPh>
    <rPh sb="22" eb="23">
      <t>シャ</t>
    </rPh>
    <rPh sb="24" eb="25">
      <t>タイ</t>
    </rPh>
    <rPh sb="27" eb="29">
      <t>ニチジョウ</t>
    </rPh>
    <rPh sb="29" eb="31">
      <t>セイカツ</t>
    </rPh>
    <rPh sb="31" eb="33">
      <t>ドウサ</t>
    </rPh>
    <rPh sb="34" eb="35">
      <t>オギナ</t>
    </rPh>
    <rPh sb="36" eb="38">
      <t>ジジョ</t>
    </rPh>
    <rPh sb="38" eb="39">
      <t>グ</t>
    </rPh>
    <rPh sb="40" eb="42">
      <t>キュウフ</t>
    </rPh>
    <phoneticPr fontId="12"/>
  </si>
  <si>
    <t>老人デイサービスセンターに車椅子特殊浴槽を導入し、在宅高齢者福祉の充実を図る。</t>
    <rPh sb="0" eb="2">
      <t>ロウジン</t>
    </rPh>
    <rPh sb="13" eb="16">
      <t>クルマイス</t>
    </rPh>
    <rPh sb="16" eb="18">
      <t>トクシュ</t>
    </rPh>
    <rPh sb="18" eb="20">
      <t>ヨクソウ</t>
    </rPh>
    <rPh sb="21" eb="23">
      <t>ドウニュウ</t>
    </rPh>
    <rPh sb="25" eb="27">
      <t>ザイタク</t>
    </rPh>
    <rPh sb="27" eb="30">
      <t>コウレイシャ</t>
    </rPh>
    <rPh sb="30" eb="32">
      <t>フクシ</t>
    </rPh>
    <rPh sb="33" eb="35">
      <t>ジュウジツ</t>
    </rPh>
    <rPh sb="36" eb="37">
      <t>ハカ</t>
    </rPh>
    <phoneticPr fontId="18"/>
  </si>
  <si>
    <t>心身に障害や発達の遅れの見られる児童とその家族に対し、適切な相談支援や療育を行い、心身の健全な育成を促進する。</t>
    <rPh sb="0" eb="2">
      <t>シンシン</t>
    </rPh>
    <rPh sb="3" eb="5">
      <t>ショウガイ</t>
    </rPh>
    <rPh sb="6" eb="8">
      <t>ハッタツ</t>
    </rPh>
    <rPh sb="9" eb="10">
      <t>オク</t>
    </rPh>
    <rPh sb="12" eb="13">
      <t>ミ</t>
    </rPh>
    <rPh sb="16" eb="18">
      <t>ジドウ</t>
    </rPh>
    <rPh sb="21" eb="23">
      <t>カゾク</t>
    </rPh>
    <rPh sb="24" eb="25">
      <t>タイ</t>
    </rPh>
    <rPh sb="27" eb="29">
      <t>テキセツ</t>
    </rPh>
    <rPh sb="30" eb="32">
      <t>ソウダン</t>
    </rPh>
    <rPh sb="32" eb="34">
      <t>シエン</t>
    </rPh>
    <rPh sb="35" eb="37">
      <t>リョウイク</t>
    </rPh>
    <rPh sb="38" eb="39">
      <t>オコナ</t>
    </rPh>
    <rPh sb="41" eb="43">
      <t>シンシン</t>
    </rPh>
    <rPh sb="44" eb="46">
      <t>ケンゼン</t>
    </rPh>
    <rPh sb="47" eb="49">
      <t>イクセイ</t>
    </rPh>
    <rPh sb="50" eb="52">
      <t>ソクシン</t>
    </rPh>
    <phoneticPr fontId="1"/>
  </si>
  <si>
    <t>第93回日本生理学会大会</t>
    <rPh sb="0" eb="1">
      <t>ダイ</t>
    </rPh>
    <rPh sb="3" eb="4">
      <t>カイ</t>
    </rPh>
    <rPh sb="4" eb="6">
      <t>ニホン</t>
    </rPh>
    <rPh sb="6" eb="8">
      <t>セイリ</t>
    </rPh>
    <rPh sb="8" eb="10">
      <t>ガッカイ</t>
    </rPh>
    <rPh sb="10" eb="12">
      <t>タイカイ</t>
    </rPh>
    <phoneticPr fontId="1"/>
  </si>
  <si>
    <t>医学・生理学の普及のための市民公開講座及びシンポジウム等開催事業</t>
    <rPh sb="0" eb="2">
      <t>イガク</t>
    </rPh>
    <rPh sb="3" eb="6">
      <t>セイリガク</t>
    </rPh>
    <rPh sb="7" eb="9">
      <t>フキュウ</t>
    </rPh>
    <rPh sb="13" eb="15">
      <t>シミン</t>
    </rPh>
    <rPh sb="15" eb="17">
      <t>コウカイ</t>
    </rPh>
    <rPh sb="17" eb="19">
      <t>コウザ</t>
    </rPh>
    <rPh sb="19" eb="20">
      <t>オヨ</t>
    </rPh>
    <rPh sb="27" eb="28">
      <t>ナド</t>
    </rPh>
    <rPh sb="28" eb="30">
      <t>カイサイ</t>
    </rPh>
    <rPh sb="30" eb="32">
      <t>ジギョウ</t>
    </rPh>
    <phoneticPr fontId="1"/>
  </si>
  <si>
    <t>H27</t>
    <phoneticPr fontId="1"/>
  </si>
  <si>
    <t>出店料、
チケット収入、協賛金</t>
    <rPh sb="12" eb="15">
      <t>キョウサンキン</t>
    </rPh>
    <phoneticPr fontId="18"/>
  </si>
  <si>
    <t>江別市文化協会補助金</t>
    <rPh sb="0" eb="3">
      <t>エベツシ</t>
    </rPh>
    <rPh sb="3" eb="5">
      <t>ブンカ</t>
    </rPh>
    <rPh sb="5" eb="7">
      <t>キョウカイ</t>
    </rPh>
    <rPh sb="7" eb="10">
      <t>ホジョキン</t>
    </rPh>
    <phoneticPr fontId="18"/>
  </si>
  <si>
    <t>出展団体負担金、(一財)北海道農業近代化技術研究センター助成金、協賛金</t>
    <rPh sb="9" eb="10">
      <t>イチ</t>
    </rPh>
    <rPh sb="10" eb="11">
      <t>ザイ</t>
    </rPh>
    <rPh sb="12" eb="15">
      <t>ホッカイドウ</t>
    </rPh>
    <rPh sb="15" eb="17">
      <t>ノウギョウ</t>
    </rPh>
    <rPh sb="17" eb="20">
      <t>キンダイカ</t>
    </rPh>
    <rPh sb="20" eb="22">
      <t>ギジュツ</t>
    </rPh>
    <rPh sb="22" eb="24">
      <t>ケンキュウ</t>
    </rPh>
    <rPh sb="28" eb="31">
      <t>ジョセイキン</t>
    </rPh>
    <rPh sb="32" eb="35">
      <t>キョウサンキン</t>
    </rPh>
    <phoneticPr fontId="18"/>
  </si>
  <si>
    <t>出店負担金、協賛金</t>
    <rPh sb="0" eb="2">
      <t>シュッテン</t>
    </rPh>
    <rPh sb="2" eb="5">
      <t>フタンキン</t>
    </rPh>
    <rPh sb="6" eb="9">
      <t>キョウサンキン</t>
    </rPh>
    <phoneticPr fontId="1"/>
  </si>
  <si>
    <t>入場料、募金</t>
    <rPh sb="0" eb="3">
      <t>ニュウジョウリョウ</t>
    </rPh>
    <rPh sb="4" eb="6">
      <t>ボキン</t>
    </rPh>
    <phoneticPr fontId="1"/>
  </si>
  <si>
    <t>エントリーフィー</t>
    <phoneticPr fontId="18"/>
  </si>
  <si>
    <t>参加費、（財）全空連補助金、（一財）滝井武道振興記念財団補助金、（財）日本体育協会補助金、協賛金、プログラム収入</t>
    <rPh sb="5" eb="6">
      <t>ザイ</t>
    </rPh>
    <rPh sb="7" eb="8">
      <t>ゼン</t>
    </rPh>
    <rPh sb="8" eb="9">
      <t>ソラ</t>
    </rPh>
    <rPh sb="9" eb="10">
      <t>レン</t>
    </rPh>
    <rPh sb="10" eb="13">
      <t>ホジョキン</t>
    </rPh>
    <rPh sb="15" eb="16">
      <t>イチ</t>
    </rPh>
    <rPh sb="16" eb="17">
      <t>ザイ</t>
    </rPh>
    <rPh sb="18" eb="20">
      <t>タキイ</t>
    </rPh>
    <rPh sb="20" eb="22">
      <t>ブドウ</t>
    </rPh>
    <rPh sb="22" eb="24">
      <t>シンコウ</t>
    </rPh>
    <rPh sb="24" eb="26">
      <t>キネン</t>
    </rPh>
    <rPh sb="26" eb="28">
      <t>ザイダン</t>
    </rPh>
    <rPh sb="28" eb="31">
      <t>ホジョキン</t>
    </rPh>
    <rPh sb="33" eb="34">
      <t>ザイ</t>
    </rPh>
    <rPh sb="35" eb="37">
      <t>ニホン</t>
    </rPh>
    <rPh sb="37" eb="39">
      <t>タイイク</t>
    </rPh>
    <rPh sb="39" eb="41">
      <t>キョウカイ</t>
    </rPh>
    <rPh sb="41" eb="44">
      <t>ホジョキン</t>
    </rPh>
    <rPh sb="45" eb="48">
      <t>キョウサンキン</t>
    </rPh>
    <rPh sb="54" eb="56">
      <t>シュウニュウ</t>
    </rPh>
    <phoneticPr fontId="18"/>
  </si>
  <si>
    <t>参加費、日本スケート連盟負担金、協賛金、広告料、プログラム販売</t>
    <rPh sb="0" eb="3">
      <t>サンカヒ</t>
    </rPh>
    <rPh sb="4" eb="6">
      <t>ニホン</t>
    </rPh>
    <rPh sb="10" eb="12">
      <t>レンメイ</t>
    </rPh>
    <rPh sb="12" eb="15">
      <t>フタンキン</t>
    </rPh>
    <rPh sb="16" eb="19">
      <t>キョウサンキン</t>
    </rPh>
    <rPh sb="20" eb="23">
      <t>コウコクリョウ</t>
    </rPh>
    <rPh sb="29" eb="31">
      <t>ハンバイ</t>
    </rPh>
    <phoneticPr fontId="18"/>
  </si>
  <si>
    <t>入場料、参加料、選手団負担金、広告協賛金、放映権料</t>
    <rPh sb="0" eb="3">
      <t>ニュウジョウリョウ</t>
    </rPh>
    <rPh sb="4" eb="7">
      <t>サンカリョウ</t>
    </rPh>
    <rPh sb="10" eb="11">
      <t>ダン</t>
    </rPh>
    <rPh sb="15" eb="17">
      <t>コウコク</t>
    </rPh>
    <rPh sb="17" eb="20">
      <t>キョウサンキン</t>
    </rPh>
    <rPh sb="21" eb="24">
      <t>ホウエイケン</t>
    </rPh>
    <rPh sb="24" eb="25">
      <t>リョウ</t>
    </rPh>
    <phoneticPr fontId="18"/>
  </si>
  <si>
    <t>参加料</t>
    <phoneticPr fontId="1"/>
  </si>
  <si>
    <t>寄附金、協賛金、参加費</t>
    <rPh sb="0" eb="3">
      <t>キフキン</t>
    </rPh>
    <rPh sb="4" eb="7">
      <t>キョウサンキン</t>
    </rPh>
    <rPh sb="8" eb="11">
      <t>サンカヒ</t>
    </rPh>
    <phoneticPr fontId="1"/>
  </si>
  <si>
    <t>最新の医学・生理学の研究成果を広く一般社会に還元し、地域の医療福祉・健康増進に資することや、将来の地域医療の担い手の育成を目的として、専門家のみならず大学・専門学生や一般市民を対象にシンポジウムや市民公開講座等を実施する。</t>
    <rPh sb="0" eb="2">
      <t>サイシン</t>
    </rPh>
    <rPh sb="3" eb="5">
      <t>イガク</t>
    </rPh>
    <rPh sb="6" eb="9">
      <t>セイリガク</t>
    </rPh>
    <rPh sb="10" eb="12">
      <t>ケンキュウ</t>
    </rPh>
    <rPh sb="12" eb="14">
      <t>セイカ</t>
    </rPh>
    <rPh sb="15" eb="16">
      <t>ヒロ</t>
    </rPh>
    <rPh sb="17" eb="19">
      <t>イッパン</t>
    </rPh>
    <rPh sb="19" eb="21">
      <t>シャカイ</t>
    </rPh>
    <rPh sb="22" eb="24">
      <t>カンゲン</t>
    </rPh>
    <rPh sb="26" eb="28">
      <t>チイキ</t>
    </rPh>
    <rPh sb="29" eb="31">
      <t>イリョウ</t>
    </rPh>
    <rPh sb="31" eb="33">
      <t>フクシ</t>
    </rPh>
    <rPh sb="34" eb="36">
      <t>ケンコウ</t>
    </rPh>
    <rPh sb="36" eb="38">
      <t>ゾウシン</t>
    </rPh>
    <rPh sb="39" eb="40">
      <t>シ</t>
    </rPh>
    <rPh sb="46" eb="48">
      <t>ショウライ</t>
    </rPh>
    <rPh sb="49" eb="51">
      <t>チイキ</t>
    </rPh>
    <rPh sb="51" eb="53">
      <t>イリョウ</t>
    </rPh>
    <rPh sb="54" eb="55">
      <t>ニナ</t>
    </rPh>
    <rPh sb="56" eb="57">
      <t>テ</t>
    </rPh>
    <rPh sb="58" eb="60">
      <t>イクセイ</t>
    </rPh>
    <rPh sb="61" eb="63">
      <t>モクテキ</t>
    </rPh>
    <rPh sb="67" eb="70">
      <t>センモンカ</t>
    </rPh>
    <rPh sb="75" eb="77">
      <t>ダイガク</t>
    </rPh>
    <rPh sb="78" eb="80">
      <t>センモン</t>
    </rPh>
    <rPh sb="80" eb="82">
      <t>ガクセイ</t>
    </rPh>
    <rPh sb="83" eb="85">
      <t>イッパン</t>
    </rPh>
    <rPh sb="85" eb="87">
      <t>シミン</t>
    </rPh>
    <rPh sb="88" eb="90">
      <t>タイショウ</t>
    </rPh>
    <rPh sb="98" eb="100">
      <t>シミン</t>
    </rPh>
    <rPh sb="100" eb="102">
      <t>コウカイ</t>
    </rPh>
    <rPh sb="102" eb="104">
      <t>コウザ</t>
    </rPh>
    <rPh sb="104" eb="105">
      <t>ナド</t>
    </rPh>
    <rPh sb="106" eb="108">
      <t>ジッシ</t>
    </rPh>
    <phoneticPr fontId="1"/>
  </si>
  <si>
    <t>必要最低限の物資について、最低限の数を各避難所等に配置してきたところであるが、東日本大震災を受け、避難所の施設規模や対象避難者数に応じた備蓄数量が必要と考え、その基準を設けた上で、必要数を「防災備蓄品の整備の基本的な考え方」に基づき、計画的に備蓄していく。</t>
    <phoneticPr fontId="1"/>
  </si>
  <si>
    <t>平成２６年９月豪雨により、牧場内の凹地に雨水が集中し、牧草とともに土壌を流出させ放牧牛の育成に支障をきたしていることから、牧場の安定的な運営のため雨水処理工事を実施する。</t>
    <phoneticPr fontId="1"/>
  </si>
  <si>
    <t>千歳市中央410-2</t>
    <phoneticPr fontId="1"/>
  </si>
  <si>
    <t>恵庭市恵み野西6丁目</t>
    <rPh sb="0" eb="3">
      <t>エニワシ</t>
    </rPh>
    <rPh sb="3" eb="4">
      <t>メグ</t>
    </rPh>
    <rPh sb="5" eb="6">
      <t>ノ</t>
    </rPh>
    <rPh sb="6" eb="7">
      <t>ニシ</t>
    </rPh>
    <rPh sb="8" eb="10">
      <t>チョウメ</t>
    </rPh>
    <phoneticPr fontId="5"/>
  </si>
  <si>
    <t>恵庭市大町1丁目</t>
    <phoneticPr fontId="1"/>
  </si>
  <si>
    <t>石狩市厚田区</t>
    <rPh sb="0" eb="2">
      <t>イシカリ</t>
    </rPh>
    <rPh sb="2" eb="3">
      <t>シ</t>
    </rPh>
    <rPh sb="3" eb="5">
      <t>アツタ</t>
    </rPh>
    <rPh sb="5" eb="6">
      <t>ク</t>
    </rPh>
    <phoneticPr fontId="1"/>
  </si>
  <si>
    <t>千歳市、北広島市、長沼町、南幌町、由仁町、栗山町</t>
    <rPh sb="0" eb="3">
      <t>チトセシ</t>
    </rPh>
    <rPh sb="4" eb="8">
      <t>キタヒロシマシ</t>
    </rPh>
    <rPh sb="9" eb="12">
      <t>ナガヌマチョウ</t>
    </rPh>
    <rPh sb="13" eb="16">
      <t>ナンポロチョウ</t>
    </rPh>
    <rPh sb="17" eb="20">
      <t>ユニチョウ</t>
    </rPh>
    <rPh sb="21" eb="24">
      <t>クリヤマチョウ</t>
    </rPh>
    <phoneticPr fontId="1"/>
  </si>
  <si>
    <t>サッポロスマイルアワード２０１５</t>
    <phoneticPr fontId="1"/>
  </si>
  <si>
    <t>第３５回全国高等学校空手道選抜大会実行委員会</t>
    <rPh sb="0" eb="1">
      <t>ダイ</t>
    </rPh>
    <rPh sb="3" eb="4">
      <t>カイ</t>
    </rPh>
    <rPh sb="4" eb="6">
      <t>ゼンコク</t>
    </rPh>
    <rPh sb="6" eb="8">
      <t>コウトウ</t>
    </rPh>
    <rPh sb="8" eb="10">
      <t>ガッコウ</t>
    </rPh>
    <rPh sb="10" eb="13">
      <t>カラテドウ</t>
    </rPh>
    <rPh sb="13" eb="15">
      <t>センバツ</t>
    </rPh>
    <rPh sb="15" eb="17">
      <t>タイカイ</t>
    </rPh>
    <rPh sb="17" eb="19">
      <t>ジッコウ</t>
    </rPh>
    <rPh sb="19" eb="22">
      <t>イインカイ</t>
    </rPh>
    <phoneticPr fontId="1"/>
  </si>
  <si>
    <t>ＪＯＣジュニアオリンピックカップ”空手道”全国高等学校空手道選抜大会</t>
    <rPh sb="17" eb="20">
      <t>カラテドウ</t>
    </rPh>
    <rPh sb="21" eb="23">
      <t>ゼンコク</t>
    </rPh>
    <rPh sb="23" eb="25">
      <t>コウトウ</t>
    </rPh>
    <rPh sb="25" eb="27">
      <t>ガッコウ</t>
    </rPh>
    <rPh sb="27" eb="30">
      <t>カラテドウ</t>
    </rPh>
    <rPh sb="30" eb="32">
      <t>センバツ</t>
    </rPh>
    <rPh sb="32" eb="34">
      <t>タイカイ</t>
    </rPh>
    <phoneticPr fontId="18"/>
  </si>
  <si>
    <t>ストリートバスケットボールの大会の開催し、地域を盛り上げるきっかけとする。</t>
    <rPh sb="14" eb="16">
      <t>タイカイ</t>
    </rPh>
    <rPh sb="17" eb="19">
      <t>カイサイ</t>
    </rPh>
    <rPh sb="21" eb="23">
      <t>チイキ</t>
    </rPh>
    <rPh sb="24" eb="25">
      <t>モ</t>
    </rPh>
    <rPh sb="26" eb="27">
      <t>ア</t>
    </rPh>
    <phoneticPr fontId="18"/>
  </si>
  <si>
    <t>道内の医療高齢者施設における道産食材利用拡大のための医療高齢者施設を対象とした道産食材を使用した献立のコンテストを実施する。</t>
    <rPh sb="0" eb="2">
      <t>ドウナイ</t>
    </rPh>
    <rPh sb="3" eb="5">
      <t>イリョウ</t>
    </rPh>
    <rPh sb="5" eb="8">
      <t>コウレイシャ</t>
    </rPh>
    <rPh sb="8" eb="10">
      <t>シセツ</t>
    </rPh>
    <rPh sb="14" eb="16">
      <t>ドウサン</t>
    </rPh>
    <rPh sb="16" eb="18">
      <t>ショクザイ</t>
    </rPh>
    <rPh sb="18" eb="20">
      <t>リヨウ</t>
    </rPh>
    <rPh sb="20" eb="22">
      <t>カクダイ</t>
    </rPh>
    <rPh sb="34" eb="36">
      <t>タイショウ</t>
    </rPh>
    <rPh sb="39" eb="41">
      <t>ドウサン</t>
    </rPh>
    <rPh sb="41" eb="43">
      <t>ショクザイ</t>
    </rPh>
    <rPh sb="44" eb="46">
      <t>シヨウ</t>
    </rPh>
    <rPh sb="48" eb="50">
      <t>コンダテ</t>
    </rPh>
    <rPh sb="57" eb="59">
      <t>ジッシ</t>
    </rPh>
    <phoneticPr fontId="1"/>
  </si>
  <si>
    <t>H27</t>
    <phoneticPr fontId="1"/>
  </si>
  <si>
    <t>食関連産業振興事業(総合特区推進事業)　</t>
    <rPh sb="0" eb="1">
      <t>ショク</t>
    </rPh>
    <rPh sb="1" eb="3">
      <t>カンレン</t>
    </rPh>
    <rPh sb="3" eb="5">
      <t>サンギョウ</t>
    </rPh>
    <rPh sb="5" eb="7">
      <t>シンコウ</t>
    </rPh>
    <rPh sb="7" eb="9">
      <t>ジギョウ</t>
    </rPh>
    <phoneticPr fontId="1"/>
  </si>
  <si>
    <t>H26～H28</t>
    <phoneticPr fontId="1"/>
  </si>
  <si>
    <t xml:space="preserve">緑苑台東バイキング公園ほか
</t>
    <rPh sb="0" eb="3">
      <t>リョクエンダイ</t>
    </rPh>
    <rPh sb="3" eb="4">
      <t>ヒガシ</t>
    </rPh>
    <rPh sb="9" eb="11">
      <t>コウエン</t>
    </rPh>
    <phoneticPr fontId="11"/>
  </si>
  <si>
    <t>H25～H27</t>
    <phoneticPr fontId="1"/>
  </si>
  <si>
    <t>北海道の可能性や地域の魅力を知ってもらい、道民自らが行動を起こすきっかけとするためのイベントを開催する。</t>
    <rPh sb="0" eb="3">
      <t>ホッカイドウ</t>
    </rPh>
    <rPh sb="4" eb="7">
      <t>カノウセイ</t>
    </rPh>
    <rPh sb="8" eb="10">
      <t>チイキ</t>
    </rPh>
    <rPh sb="11" eb="13">
      <t>ミリョク</t>
    </rPh>
    <rPh sb="14" eb="15">
      <t>シ</t>
    </rPh>
    <rPh sb="21" eb="23">
      <t>ドウミン</t>
    </rPh>
    <rPh sb="23" eb="24">
      <t>ミズカ</t>
    </rPh>
    <rPh sb="26" eb="28">
      <t>コウドウ</t>
    </rPh>
    <rPh sb="29" eb="30">
      <t>オ</t>
    </rPh>
    <rPh sb="47" eb="49">
      <t>カイサイ</t>
    </rPh>
    <phoneticPr fontId="18"/>
  </si>
  <si>
    <t>参加費、協賛金、（財）青少年女性活動協会助成金</t>
    <rPh sb="0" eb="3">
      <t>サンカヒ</t>
    </rPh>
    <rPh sb="4" eb="7">
      <t>キョウサンキン</t>
    </rPh>
    <rPh sb="9" eb="10">
      <t>ザイ</t>
    </rPh>
    <rPh sb="11" eb="14">
      <t>セイショウネン</t>
    </rPh>
    <rPh sb="14" eb="16">
      <t>ジョセイ</t>
    </rPh>
    <rPh sb="16" eb="18">
      <t>カツドウ</t>
    </rPh>
    <rPh sb="18" eb="20">
      <t>キョウカイ</t>
    </rPh>
    <rPh sb="20" eb="23">
      <t>ジョセイキン</t>
    </rPh>
    <phoneticPr fontId="12"/>
  </si>
  <si>
    <t>札幌市中央卸売市場イベント事業実行委員会</t>
    <rPh sb="0" eb="3">
      <t>サッポロシ</t>
    </rPh>
    <rPh sb="3" eb="5">
      <t>チュウオウ</t>
    </rPh>
    <rPh sb="5" eb="6">
      <t>オロシ</t>
    </rPh>
    <rPh sb="6" eb="7">
      <t>ウリ</t>
    </rPh>
    <rPh sb="7" eb="9">
      <t>シジョウ</t>
    </rPh>
    <rPh sb="13" eb="15">
      <t>ジギョウ</t>
    </rPh>
    <rPh sb="15" eb="17">
      <t>ジッコウ</t>
    </rPh>
    <rPh sb="17" eb="20">
      <t>イインカイ</t>
    </rPh>
    <phoneticPr fontId="1"/>
  </si>
  <si>
    <t>北海道ストリートバスケットボール協会</t>
    <rPh sb="0" eb="3">
      <t>ホッカイドウ</t>
    </rPh>
    <rPh sb="16" eb="18">
      <t>キョウカイ</t>
    </rPh>
    <phoneticPr fontId="18"/>
  </si>
  <si>
    <t>「ダイナミック・ダンスイング・カーニバルin原州（ウォンジュ）」参加における北海道PR事業</t>
    <rPh sb="22" eb="23">
      <t>ゲン</t>
    </rPh>
    <rPh sb="23" eb="24">
      <t>シュウ</t>
    </rPh>
    <rPh sb="32" eb="34">
      <t>サンカ</t>
    </rPh>
    <rPh sb="38" eb="41">
      <t>ホッカイドウ</t>
    </rPh>
    <rPh sb="43" eb="45">
      <t>ジギョウ</t>
    </rPh>
    <phoneticPr fontId="1"/>
  </si>
  <si>
    <t>江別の地域力を活かしたジュニアオーケストラの取組</t>
    <rPh sb="7" eb="8">
      <t>イ</t>
    </rPh>
    <phoneticPr fontId="1"/>
  </si>
  <si>
    <t>チケット収入、参加費、協賛金</t>
    <rPh sb="7" eb="10">
      <t>サンカヒ</t>
    </rPh>
    <rPh sb="11" eb="14">
      <t>キョウサンキン</t>
    </rPh>
    <phoneticPr fontId="18"/>
  </si>
  <si>
    <t>まるごと江別2015</t>
    <rPh sb="4" eb="6">
      <t>エベツ</t>
    </rPh>
    <phoneticPr fontId="1"/>
  </si>
  <si>
    <t>協賛金、寄付金、出店料、
販売収益</t>
    <rPh sb="0" eb="3">
      <t>キョウサンキン</t>
    </rPh>
    <rPh sb="4" eb="7">
      <t>キフキン</t>
    </rPh>
    <rPh sb="15" eb="17">
      <t>シュウエキ</t>
    </rPh>
    <phoneticPr fontId="1"/>
  </si>
  <si>
    <t xml:space="preserve">
事業費</t>
    <rPh sb="1" eb="4">
      <t>ジギョウヒ</t>
    </rPh>
    <phoneticPr fontId="4"/>
  </si>
  <si>
    <t>①地方債
交付税措置のあるもの</t>
    <rPh sb="1" eb="2">
      <t>チ</t>
    </rPh>
    <rPh sb="2" eb="3">
      <t>ホウ</t>
    </rPh>
    <rPh sb="3" eb="4">
      <t>サイ</t>
    </rPh>
    <rPh sb="5" eb="8">
      <t>コウフゼイ</t>
    </rPh>
    <rPh sb="8" eb="10">
      <t>ソチ</t>
    </rPh>
    <phoneticPr fontId="4"/>
  </si>
  <si>
    <t>②地方債
交付税措置のないもの</t>
    <rPh sb="1" eb="2">
      <t>チ</t>
    </rPh>
    <rPh sb="2" eb="3">
      <t>ホウ</t>
    </rPh>
    <rPh sb="3" eb="4">
      <t>サイ</t>
    </rPh>
    <rPh sb="5" eb="8">
      <t>コウフゼイ</t>
    </rPh>
    <rPh sb="8" eb="10">
      <t>ソチ</t>
    </rPh>
    <phoneticPr fontId="4"/>
  </si>
  <si>
    <t>地方債名称</t>
    <rPh sb="0" eb="3">
      <t>チホウサイ</t>
    </rPh>
    <rPh sb="3" eb="5">
      <t>メイショウ</t>
    </rPh>
    <phoneticPr fontId="4"/>
  </si>
  <si>
    <t>その他
（名称）</t>
    <rPh sb="2" eb="3">
      <t>タ</t>
    </rPh>
    <rPh sb="5" eb="7">
      <t>メイショウ</t>
    </rPh>
    <phoneticPr fontId="4"/>
  </si>
  <si>
    <t>平成２７年度　地域づくり総合交付金（ソフト（市町村））実績一覧</t>
    <rPh sb="0" eb="2">
      <t>ヘイセイ</t>
    </rPh>
    <rPh sb="4" eb="6">
      <t>ネンド</t>
    </rPh>
    <rPh sb="7" eb="9">
      <t>チイキ</t>
    </rPh>
    <rPh sb="12" eb="14">
      <t>ソウゴウ</t>
    </rPh>
    <rPh sb="14" eb="17">
      <t>コウフキン</t>
    </rPh>
    <rPh sb="22" eb="25">
      <t>シチョウソン</t>
    </rPh>
    <rPh sb="27" eb="29">
      <t>ジッセキ</t>
    </rPh>
    <rPh sb="29" eb="31">
      <t>イチラン</t>
    </rPh>
    <phoneticPr fontId="1"/>
  </si>
  <si>
    <t>平成２７年度　地域づくり総合交付金（ソフト（団体））実績一覧</t>
    <rPh sb="0" eb="2">
      <t>ヘイセイ</t>
    </rPh>
    <rPh sb="4" eb="6">
      <t>ネンド</t>
    </rPh>
    <rPh sb="7" eb="9">
      <t>チイキ</t>
    </rPh>
    <rPh sb="12" eb="14">
      <t>ソウゴウ</t>
    </rPh>
    <rPh sb="14" eb="17">
      <t>コウフキン</t>
    </rPh>
    <rPh sb="22" eb="24">
      <t>ダンタイ</t>
    </rPh>
    <rPh sb="26" eb="28">
      <t>ジッセキ</t>
    </rPh>
    <rPh sb="28" eb="30">
      <t>イチラン</t>
    </rPh>
    <phoneticPr fontId="1"/>
  </si>
  <si>
    <t>平成２７年度　地域づくり総合交付金（ハード）実績一覧</t>
    <rPh sb="0" eb="2">
      <t>ヘイセイ</t>
    </rPh>
    <rPh sb="4" eb="6">
      <t>ネンド</t>
    </rPh>
    <rPh sb="7" eb="9">
      <t>チイキ</t>
    </rPh>
    <rPh sb="12" eb="14">
      <t>ソウゴウ</t>
    </rPh>
    <rPh sb="14" eb="17">
      <t>コウフキン</t>
    </rPh>
    <rPh sb="22" eb="24">
      <t>ジッセキ</t>
    </rPh>
    <rPh sb="24" eb="26">
      <t>イチラン</t>
    </rPh>
    <phoneticPr fontId="1"/>
  </si>
  <si>
    <t>平成２７年度　地域づくり総合交付金（福祉振興・介護保険基礎整備事業）実績一覧</t>
    <rPh sb="0" eb="2">
      <t>ヘイセイ</t>
    </rPh>
    <rPh sb="4" eb="6">
      <t>ネンド</t>
    </rPh>
    <rPh sb="7" eb="9">
      <t>チイキ</t>
    </rPh>
    <rPh sb="12" eb="14">
      <t>ソウゴウ</t>
    </rPh>
    <rPh sb="14" eb="17">
      <t>コウフキン</t>
    </rPh>
    <rPh sb="18" eb="20">
      <t>フクシ</t>
    </rPh>
    <rPh sb="20" eb="22">
      <t>シンコウ</t>
    </rPh>
    <rPh sb="23" eb="25">
      <t>カイゴ</t>
    </rPh>
    <rPh sb="25" eb="27">
      <t>ホケン</t>
    </rPh>
    <rPh sb="27" eb="29">
      <t>キソ</t>
    </rPh>
    <rPh sb="29" eb="31">
      <t>セイビ</t>
    </rPh>
    <rPh sb="31" eb="33">
      <t>ジギョウ</t>
    </rPh>
    <rPh sb="34" eb="36">
      <t>ジッセキ</t>
    </rPh>
    <rPh sb="36" eb="38">
      <t>イチラン</t>
    </rPh>
    <phoneticPr fontId="1"/>
  </si>
  <si>
    <t>16件</t>
    <rPh sb="2" eb="3">
      <t>ケン</t>
    </rPh>
    <phoneticPr fontId="1"/>
  </si>
  <si>
    <t>12件</t>
    <rPh sb="2" eb="3">
      <t>ケン</t>
    </rPh>
    <phoneticPr fontId="1"/>
  </si>
  <si>
    <t>石狩振興局計</t>
    <rPh sb="0" eb="2">
      <t>イシカリ</t>
    </rPh>
    <rPh sb="2" eb="5">
      <t>シンコウキョク</t>
    </rPh>
    <rPh sb="5" eb="6">
      <t>ケイ</t>
    </rPh>
    <phoneticPr fontId="1"/>
  </si>
  <si>
    <t>39件</t>
    <rPh sb="2" eb="3">
      <t>ケン</t>
    </rPh>
    <phoneticPr fontId="1"/>
  </si>
  <si>
    <t>19件</t>
    <rPh sb="2" eb="3">
      <t>ケン</t>
    </rPh>
    <phoneticPr fontId="1"/>
  </si>
  <si>
    <t>(単位：円)</t>
    <rPh sb="1" eb="3">
      <t>タンイ</t>
    </rPh>
    <rPh sb="4" eb="5">
      <t>エン</t>
    </rPh>
    <phoneticPr fontId="1"/>
  </si>
  <si>
    <t>5件</t>
    <rPh sb="1" eb="2">
      <t>ケン</t>
    </rPh>
    <phoneticPr fontId="1"/>
  </si>
  <si>
    <t>平成２７年度　地域づくり総合交付金（交付金額1,000万円以上）実績一覧</t>
    <rPh sb="0" eb="2">
      <t>ヘイセイ</t>
    </rPh>
    <rPh sb="4" eb="6">
      <t>ネンド</t>
    </rPh>
    <rPh sb="7" eb="9">
      <t>チイキ</t>
    </rPh>
    <rPh sb="12" eb="14">
      <t>ソウゴウ</t>
    </rPh>
    <rPh sb="14" eb="17">
      <t>コウフキン</t>
    </rPh>
    <rPh sb="18" eb="21">
      <t>コウフキン</t>
    </rPh>
    <rPh sb="21" eb="22">
      <t>ガク</t>
    </rPh>
    <rPh sb="27" eb="29">
      <t>マンエン</t>
    </rPh>
    <rPh sb="29" eb="31">
      <t>イジョウ</t>
    </rPh>
    <rPh sb="32" eb="34">
      <t>ジッセキ</t>
    </rPh>
    <rPh sb="34" eb="36">
      <t>イチラン</t>
    </rPh>
    <phoneticPr fontId="1"/>
  </si>
  <si>
    <t>恵庭市大町1丁目156番2、161番5</t>
    <phoneticPr fontId="1"/>
  </si>
  <si>
    <t>石狩消防署(石狩花川北1条1丁目)</t>
    <rPh sb="0" eb="2">
      <t>イシカリ</t>
    </rPh>
    <rPh sb="2" eb="5">
      <t>ショウボウショ</t>
    </rPh>
    <phoneticPr fontId="12"/>
  </si>
  <si>
    <t>青葉公園(石狩市新港3-706)</t>
    <rPh sb="0" eb="2">
      <t>アオバ</t>
    </rPh>
    <rPh sb="2" eb="4">
      <t>コウエン</t>
    </rPh>
    <phoneticPr fontId="18"/>
  </si>
  <si>
    <t>当別町太美町1480番地8</t>
    <rPh sb="0" eb="2">
      <t>トウベツ</t>
    </rPh>
    <rPh sb="2" eb="3">
      <t>チョウ</t>
    </rPh>
    <rPh sb="3" eb="6">
      <t>フトミチョウ</t>
    </rPh>
    <rPh sb="10" eb="12">
      <t>バンチ</t>
    </rPh>
    <phoneticPr fontId="1"/>
  </si>
  <si>
    <t>当別町当別太774-4、774-11</t>
    <rPh sb="0" eb="3">
      <t>トウベツチョウ</t>
    </rPh>
    <rPh sb="3" eb="6">
      <t>トウベツブト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</si>
</sst>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quot;@&quot; ]&quot;"/>
    <numFmt numFmtId="177" formatCode="#,##0_ "/>
  </numFmts>
  <fonts count="21">
    <font>
      <sz val="11"/>
      <color theme="1"/>
      <name val="ＭＳ Ｐゴシック"/>
      <family val="2"/>
      <scheme val="minor"/>
    </font>
    <font>
      <sz val="6"/>
      <name val="ＭＳ Ｐゴシック"/>
      <family val="3"/>
      <charset val="128"/>
      <scheme val="minor"/>
    </font>
    <font>
      <sz val="14"/>
      <color theme="1"/>
      <name val="ＡＲ丸ゴシック体Ｍ"/>
      <family val="3"/>
      <charset val="128"/>
    </font>
    <font>
      <sz val="11"/>
      <color theme="1"/>
      <name val="ＡＲ丸ゴシック体Ｍ"/>
      <family val="3"/>
      <charset val="128"/>
    </font>
    <font>
      <sz val="11"/>
      <color theme="1"/>
      <name val="ＭＳ Ｐゴシック"/>
      <family val="2"/>
      <scheme val="minor"/>
    </font>
    <font>
      <sz val="11"/>
      <name val="ＡＲ丸ゴシック体Ｍ"/>
      <family val="3"/>
      <charset val="128"/>
    </font>
    <font>
      <b/>
      <sz val="14"/>
      <color theme="1"/>
      <name val="ＡＲ丸ゴシック体Ｍ"/>
      <family val="3"/>
      <charset val="128"/>
    </font>
    <font>
      <sz val="10"/>
      <color theme="1"/>
      <name val="ＡＲ丸ゴシック体Ｍ"/>
      <family val="3"/>
      <charset val="128"/>
    </font>
    <font>
      <sz val="12"/>
      <color theme="1"/>
      <name val="ＡＲ丸ゴシック体Ｍ"/>
      <family val="3"/>
      <charset val="128"/>
    </font>
    <font>
      <sz val="9"/>
      <color theme="1"/>
      <name val="ＡＲ丸ゴシック体Ｍ"/>
      <family val="3"/>
      <charset val="128"/>
    </font>
    <font>
      <sz val="11"/>
      <name val="ＭＳ Ｐゴシック"/>
      <family val="3"/>
      <charset val="128"/>
    </font>
    <font>
      <sz val="6"/>
      <name val="ＭＳ Ｐゴシック"/>
      <family val="3"/>
      <charset val="128"/>
    </font>
    <font>
      <sz val="11"/>
      <color rgb="FFFF0000"/>
      <name val="ＡＲ丸ゴシック体Ｍ"/>
      <family val="3"/>
      <charset val="128"/>
    </font>
    <font>
      <b/>
      <sz val="16"/>
      <color theme="1"/>
      <name val="ＡＲ丸ゴシック体Ｍ"/>
      <family val="3"/>
      <charset val="128"/>
    </font>
    <font>
      <b/>
      <sz val="12"/>
      <color theme="1"/>
      <name val="ＡＲ丸ゴシック体Ｍ"/>
      <family val="3"/>
      <charset val="128"/>
    </font>
    <font>
      <sz val="10"/>
      <name val="ＡＲ丸ゴシック体Ｍ"/>
      <family val="3"/>
      <charset val="128"/>
    </font>
    <font>
      <sz val="8"/>
      <name val="ＡＲ丸ゴシック体Ｍ"/>
      <family val="3"/>
      <charset val="128"/>
    </font>
    <font>
      <sz val="9"/>
      <name val="ＡＲ丸ゴシック体Ｍ"/>
      <family val="3"/>
      <charset val="128"/>
    </font>
    <font>
      <sz val="18"/>
      <color theme="3"/>
      <name val="ＭＳ Ｐゴシック"/>
      <family val="2"/>
      <charset val="128"/>
      <scheme val="major"/>
    </font>
    <font>
      <b/>
      <sz val="15"/>
      <color theme="3"/>
      <name val="ＭＳ Ｐゴシック"/>
      <family val="2"/>
      <charset val="128"/>
      <scheme val="minor"/>
    </font>
    <font>
      <sz val="6"/>
      <name val="ＡＲ丸ゴシック体Ｍ"/>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10" fillId="0" borderId="0"/>
  </cellStyleXfs>
  <cellXfs count="248">
    <xf numFmtId="0" fontId="0" fillId="0" borderId="0" xfId="0"/>
    <xf numFmtId="0" fontId="3" fillId="0" borderId="0" xfId="0" applyFont="1" applyAlignment="1">
      <alignment vertical="center"/>
    </xf>
    <xf numFmtId="0" fontId="3" fillId="0" borderId="0" xfId="0" applyFont="1" applyAlignment="1">
      <alignment horizontal="right" vertical="center"/>
    </xf>
    <xf numFmtId="49" fontId="3" fillId="0" borderId="1" xfId="0" applyNumberFormat="1" applyFont="1" applyBorder="1" applyAlignment="1">
      <alignment horizontal="center" vertical="center"/>
    </xf>
    <xf numFmtId="49" fontId="3" fillId="0" borderId="7" xfId="0" applyNumberFormat="1" applyFont="1" applyBorder="1" applyAlignment="1">
      <alignment vertical="center"/>
    </xf>
    <xf numFmtId="49" fontId="3" fillId="0" borderId="1" xfId="0" applyNumberFormat="1" applyFont="1" applyBorder="1" applyAlignment="1">
      <alignment vertical="center"/>
    </xf>
    <xf numFmtId="49" fontId="3" fillId="0" borderId="9" xfId="0" applyNumberFormat="1" applyFont="1" applyBorder="1" applyAlignment="1">
      <alignment horizontal="center" vertical="center"/>
    </xf>
    <xf numFmtId="49" fontId="3" fillId="0" borderId="1" xfId="0" applyNumberFormat="1" applyFont="1" applyBorder="1" applyAlignment="1">
      <alignment horizontal="left" vertical="center"/>
    </xf>
    <xf numFmtId="49" fontId="3" fillId="0" borderId="10" xfId="0" applyNumberFormat="1" applyFont="1" applyBorder="1" applyAlignment="1">
      <alignment vertical="center"/>
    </xf>
    <xf numFmtId="49" fontId="3" fillId="0" borderId="9" xfId="0" applyNumberFormat="1" applyFont="1" applyBorder="1" applyAlignment="1">
      <alignment vertical="center"/>
    </xf>
    <xf numFmtId="49" fontId="3" fillId="0" borderId="8" xfId="0" applyNumberFormat="1"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49" fontId="3" fillId="0" borderId="3" xfId="0" applyNumberFormat="1" applyFont="1" applyBorder="1" applyAlignment="1">
      <alignment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 xfId="0" applyNumberFormat="1" applyFont="1" applyBorder="1" applyAlignment="1">
      <alignment vertical="center" shrinkToFit="1"/>
    </xf>
    <xf numFmtId="49" fontId="3" fillId="0" borderId="7" xfId="0" applyNumberFormat="1" applyFont="1" applyBorder="1" applyAlignment="1">
      <alignment vertical="center" shrinkToFit="1"/>
    </xf>
    <xf numFmtId="49" fontId="3" fillId="0" borderId="3" xfId="0" applyNumberFormat="1" applyFont="1" applyBorder="1" applyAlignment="1">
      <alignment vertical="center" shrinkToFit="1"/>
    </xf>
    <xf numFmtId="49" fontId="3" fillId="0" borderId="5" xfId="0" applyNumberFormat="1" applyFont="1" applyBorder="1" applyAlignment="1">
      <alignment vertical="center" shrinkToFit="1"/>
    </xf>
    <xf numFmtId="49" fontId="3" fillId="0" borderId="6" xfId="0" applyNumberFormat="1" applyFont="1" applyBorder="1" applyAlignment="1">
      <alignment vertical="center" shrinkToFit="1"/>
    </xf>
    <xf numFmtId="49" fontId="3" fillId="0" borderId="12" xfId="0" applyNumberFormat="1" applyFont="1" applyBorder="1" applyAlignment="1">
      <alignment vertical="center" shrinkToFit="1"/>
    </xf>
    <xf numFmtId="49" fontId="3" fillId="0" borderId="9" xfId="0" applyNumberFormat="1" applyFont="1" applyBorder="1" applyAlignment="1">
      <alignment vertical="center" shrinkToFit="1"/>
    </xf>
    <xf numFmtId="49" fontId="3" fillId="0" borderId="4" xfId="0" applyNumberFormat="1" applyFont="1" applyBorder="1" applyAlignment="1">
      <alignment vertical="center" shrinkToFit="1"/>
    </xf>
    <xf numFmtId="49" fontId="3" fillId="0" borderId="8" xfId="0" applyNumberFormat="1" applyFont="1" applyBorder="1" applyAlignment="1">
      <alignment vertical="center" shrinkToFit="1"/>
    </xf>
    <xf numFmtId="49" fontId="3" fillId="0" borderId="10" xfId="0" applyNumberFormat="1" applyFont="1" applyBorder="1" applyAlignment="1">
      <alignment vertical="center" shrinkToFit="1"/>
    </xf>
    <xf numFmtId="49" fontId="3" fillId="0" borderId="11" xfId="0" applyNumberFormat="1" applyFont="1" applyBorder="1" applyAlignment="1">
      <alignment vertical="center" shrinkToFit="1"/>
    </xf>
    <xf numFmtId="49" fontId="3" fillId="2" borderId="7"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49" fontId="7" fillId="0" borderId="1" xfId="0" applyNumberFormat="1" applyFont="1" applyBorder="1" applyAlignment="1">
      <alignment horizontal="center" vertical="center" wrapText="1"/>
    </xf>
    <xf numFmtId="49" fontId="7" fillId="0" borderId="1" xfId="0" applyNumberFormat="1" applyFont="1" applyBorder="1" applyAlignment="1">
      <alignment vertical="center" wrapText="1"/>
    </xf>
    <xf numFmtId="49" fontId="9" fillId="0" borderId="1" xfId="0" applyNumberFormat="1" applyFont="1" applyBorder="1" applyAlignment="1">
      <alignment vertical="center" wrapText="1"/>
    </xf>
    <xf numFmtId="49" fontId="7" fillId="0" borderId="1" xfId="0" applyNumberFormat="1" applyFont="1" applyBorder="1" applyAlignment="1">
      <alignment horizontal="center" vertical="center"/>
    </xf>
    <xf numFmtId="3" fontId="7" fillId="0" borderId="1" xfId="0" applyNumberFormat="1" applyFont="1" applyBorder="1" applyAlignment="1">
      <alignment vertical="center"/>
    </xf>
    <xf numFmtId="3" fontId="7" fillId="0" borderId="8" xfId="0" applyNumberFormat="1" applyFont="1" applyBorder="1" applyAlignment="1">
      <alignment vertical="center"/>
    </xf>
    <xf numFmtId="49" fontId="7" fillId="0" borderId="8" xfId="0" applyNumberFormat="1" applyFont="1" applyBorder="1" applyAlignment="1">
      <alignment vertical="center" wrapText="1"/>
    </xf>
    <xf numFmtId="3" fontId="7" fillId="3" borderId="1" xfId="0" applyNumberFormat="1" applyFont="1" applyFill="1" applyBorder="1" applyAlignment="1">
      <alignment vertical="center"/>
    </xf>
    <xf numFmtId="3" fontId="7" fillId="0" borderId="1" xfId="0" applyNumberFormat="1" applyFont="1" applyBorder="1" applyAlignment="1">
      <alignment vertical="center" shrinkToFit="1"/>
    </xf>
    <xf numFmtId="3" fontId="7" fillId="0" borderId="8" xfId="0" applyNumberFormat="1" applyFont="1" applyBorder="1" applyAlignment="1">
      <alignment vertical="center" shrinkToFit="1"/>
    </xf>
    <xf numFmtId="0" fontId="7" fillId="2" borderId="2" xfId="0" applyFont="1" applyFill="1" applyBorder="1" applyAlignment="1">
      <alignment horizontal="center" vertical="center"/>
    </xf>
    <xf numFmtId="3" fontId="7" fillId="0" borderId="8" xfId="0" applyNumberFormat="1" applyFont="1" applyFill="1" applyBorder="1" applyAlignment="1">
      <alignment vertical="center" shrinkToFit="1"/>
    </xf>
    <xf numFmtId="3" fontId="3" fillId="0" borderId="1" xfId="0" applyNumberFormat="1" applyFont="1" applyBorder="1" applyAlignment="1">
      <alignment vertical="center"/>
    </xf>
    <xf numFmtId="49" fontId="3" fillId="0" borderId="0" xfId="0" applyNumberFormat="1" applyFont="1" applyAlignment="1">
      <alignment vertical="center"/>
    </xf>
    <xf numFmtId="0" fontId="7" fillId="0" borderId="1" xfId="0" applyFont="1" applyBorder="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1" xfId="0" applyFont="1" applyFill="1" applyBorder="1" applyAlignment="1">
      <alignment horizontal="center" vertical="center"/>
    </xf>
    <xf numFmtId="49" fontId="7" fillId="0" borderId="16" xfId="0" applyNumberFormat="1" applyFont="1" applyBorder="1" applyAlignment="1">
      <alignment vertical="center" wrapText="1"/>
    </xf>
    <xf numFmtId="49" fontId="3" fillId="4" borderId="7" xfId="0" applyNumberFormat="1" applyFont="1" applyFill="1" applyBorder="1" applyAlignment="1">
      <alignment vertical="center" shrinkToFit="1"/>
    </xf>
    <xf numFmtId="49" fontId="3" fillId="4" borderId="10" xfId="0" applyNumberFormat="1" applyFont="1" applyFill="1" applyBorder="1" applyAlignment="1">
      <alignment horizontal="center" vertical="center"/>
    </xf>
    <xf numFmtId="49" fontId="3" fillId="4" borderId="9" xfId="0" applyNumberFormat="1" applyFont="1" applyFill="1" applyBorder="1" applyAlignment="1">
      <alignment horizontal="center" vertical="center"/>
    </xf>
    <xf numFmtId="49" fontId="3" fillId="4" borderId="1" xfId="0" applyNumberFormat="1" applyFont="1" applyFill="1" applyBorder="1" applyAlignment="1">
      <alignment horizontal="left" vertical="center"/>
    </xf>
    <xf numFmtId="3" fontId="3" fillId="4" borderId="1" xfId="0" applyNumberFormat="1" applyFont="1" applyFill="1" applyBorder="1" applyAlignment="1">
      <alignment vertical="center"/>
    </xf>
    <xf numFmtId="49" fontId="3" fillId="4" borderId="5" xfId="0" applyNumberFormat="1" applyFont="1" applyFill="1" applyBorder="1" applyAlignment="1">
      <alignment vertical="center" shrinkToFit="1"/>
    </xf>
    <xf numFmtId="49" fontId="3" fillId="4" borderId="7" xfId="0" applyNumberFormat="1" applyFont="1" applyFill="1" applyBorder="1" applyAlignment="1">
      <alignment horizontal="center" vertical="center"/>
    </xf>
    <xf numFmtId="49" fontId="3" fillId="4" borderId="9" xfId="0" applyNumberFormat="1" applyFont="1" applyFill="1" applyBorder="1" applyAlignment="1">
      <alignment vertical="center"/>
    </xf>
    <xf numFmtId="49" fontId="3" fillId="4" borderId="6" xfId="0" applyNumberFormat="1" applyFont="1" applyFill="1" applyBorder="1" applyAlignment="1">
      <alignment vertical="center" shrinkToFit="1"/>
    </xf>
    <xf numFmtId="49" fontId="3" fillId="4" borderId="8" xfId="0" applyNumberFormat="1" applyFont="1" applyFill="1" applyBorder="1" applyAlignment="1">
      <alignment horizontal="center" vertical="center"/>
    </xf>
    <xf numFmtId="49" fontId="3" fillId="4" borderId="10" xfId="0" applyNumberFormat="1" applyFont="1" applyFill="1" applyBorder="1" applyAlignment="1">
      <alignment vertical="center" shrinkToFit="1"/>
    </xf>
    <xf numFmtId="49" fontId="3" fillId="4" borderId="1" xfId="0" applyNumberFormat="1" applyFont="1" applyFill="1" applyBorder="1" applyAlignment="1">
      <alignment vertical="center"/>
    </xf>
    <xf numFmtId="49" fontId="3" fillId="4" borderId="8" xfId="0" applyNumberFormat="1" applyFont="1" applyFill="1" applyBorder="1" applyAlignment="1">
      <alignment vertical="center" shrinkToFit="1"/>
    </xf>
    <xf numFmtId="49" fontId="3" fillId="4" borderId="3" xfId="0" applyNumberFormat="1" applyFont="1" applyFill="1" applyBorder="1" applyAlignment="1">
      <alignment vertical="center" shrinkToFit="1"/>
    </xf>
    <xf numFmtId="3" fontId="3" fillId="4" borderId="14" xfId="0" applyNumberFormat="1" applyFont="1" applyFill="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3" fontId="3" fillId="0" borderId="10" xfId="0" applyNumberFormat="1" applyFont="1" applyBorder="1" applyAlignment="1">
      <alignment vertical="center"/>
    </xf>
    <xf numFmtId="3" fontId="3" fillId="0" borderId="14" xfId="0" applyNumberFormat="1" applyFont="1" applyBorder="1" applyAlignment="1">
      <alignment vertical="center"/>
    </xf>
    <xf numFmtId="3" fontId="3" fillId="4" borderId="10" xfId="0" applyNumberFormat="1" applyFont="1" applyFill="1" applyBorder="1" applyAlignment="1">
      <alignment vertical="center"/>
    </xf>
    <xf numFmtId="3" fontId="3" fillId="4" borderId="8" xfId="0" applyNumberFormat="1" applyFont="1" applyFill="1" applyBorder="1" applyAlignment="1">
      <alignment vertical="center"/>
    </xf>
    <xf numFmtId="49" fontId="12" fillId="0" borderId="0" xfId="0" applyNumberFormat="1" applyFont="1" applyAlignment="1">
      <alignment vertical="center"/>
    </xf>
    <xf numFmtId="49" fontId="3" fillId="0" borderId="0" xfId="0" applyNumberFormat="1" applyFont="1" applyAlignment="1">
      <alignment vertical="center" shrinkToFit="1"/>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3" fontId="3" fillId="4" borderId="7" xfId="0" applyNumberFormat="1" applyFont="1" applyFill="1" applyBorder="1" applyAlignment="1">
      <alignment vertical="center"/>
    </xf>
    <xf numFmtId="49" fontId="3" fillId="0" borderId="0" xfId="0" applyNumberFormat="1" applyFont="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3" xfId="0" applyFont="1" applyFill="1" applyBorder="1" applyAlignment="1">
      <alignment vertical="center"/>
    </xf>
    <xf numFmtId="0" fontId="3" fillId="2" borderId="20" xfId="0" applyFont="1" applyFill="1" applyBorder="1" applyAlignment="1">
      <alignment vertical="center"/>
    </xf>
    <xf numFmtId="177" fontId="3" fillId="0" borderId="1" xfId="0" applyNumberFormat="1" applyFont="1" applyBorder="1" applyAlignment="1">
      <alignment horizontal="right" vertical="center"/>
    </xf>
    <xf numFmtId="177" fontId="3" fillId="0" borderId="7" xfId="0" applyNumberFormat="1" applyFont="1" applyBorder="1" applyAlignment="1">
      <alignment horizontal="right" vertical="center"/>
    </xf>
    <xf numFmtId="0" fontId="8" fillId="0" borderId="0" xfId="1" applyFont="1" applyAlignment="1">
      <alignment horizontal="center" vertical="center"/>
    </xf>
    <xf numFmtId="0" fontId="14" fillId="0" borderId="0" xfId="1" applyFont="1" applyAlignment="1">
      <alignment horizontal="left" vertical="center"/>
    </xf>
    <xf numFmtId="0" fontId="5" fillId="0" borderId="0" xfId="1" applyFont="1" applyAlignment="1">
      <alignment vertical="center"/>
    </xf>
    <xf numFmtId="0" fontId="5" fillId="0" borderId="0" xfId="1" applyFont="1"/>
    <xf numFmtId="0" fontId="15" fillId="0" borderId="0" xfId="1" applyFont="1"/>
    <xf numFmtId="0" fontId="15" fillId="0" borderId="0" xfId="1" applyFont="1" applyAlignment="1">
      <alignment horizontal="left"/>
    </xf>
    <xf numFmtId="0" fontId="15" fillId="0" borderId="0" xfId="1" applyFont="1" applyAlignment="1">
      <alignment horizontal="right"/>
    </xf>
    <xf numFmtId="3" fontId="16" fillId="2" borderId="27" xfId="1" applyNumberFormat="1" applyFont="1" applyFill="1" applyBorder="1" applyAlignment="1">
      <alignment horizontal="center" vertical="center"/>
    </xf>
    <xf numFmtId="3" fontId="16" fillId="2" borderId="28" xfId="1" applyNumberFormat="1" applyFont="1" applyFill="1" applyBorder="1" applyAlignment="1">
      <alignment horizontal="center" vertical="center"/>
    </xf>
    <xf numFmtId="3" fontId="16" fillId="2" borderId="5" xfId="1" applyNumberFormat="1" applyFont="1" applyFill="1" applyBorder="1" applyAlignment="1">
      <alignment horizontal="center" vertical="center" shrinkToFit="1"/>
    </xf>
    <xf numFmtId="3" fontId="16" fillId="2" borderId="29" xfId="1" applyNumberFormat="1" applyFont="1" applyFill="1" applyBorder="1" applyAlignment="1">
      <alignment horizontal="center" vertical="center"/>
    </xf>
    <xf numFmtId="3" fontId="16" fillId="2" borderId="12" xfId="1" applyNumberFormat="1" applyFont="1" applyFill="1" applyBorder="1" applyAlignment="1">
      <alignment horizontal="center" vertical="center"/>
    </xf>
    <xf numFmtId="49" fontId="16" fillId="0" borderId="3" xfId="1" applyNumberFormat="1" applyFont="1" applyBorder="1" applyAlignment="1">
      <alignment horizontal="left" vertical="center" shrinkToFit="1"/>
    </xf>
    <xf numFmtId="3" fontId="16" fillId="0" borderId="27" xfId="1" applyNumberFormat="1" applyFont="1" applyBorder="1" applyAlignment="1" applyProtection="1">
      <alignment horizontal="right" vertical="center"/>
      <protection locked="0"/>
    </xf>
    <xf numFmtId="3" fontId="16" fillId="0" borderId="30" xfId="1" applyNumberFormat="1" applyFont="1" applyBorder="1" applyAlignment="1" applyProtection="1">
      <alignment horizontal="right" vertical="center"/>
      <protection locked="0"/>
    </xf>
    <xf numFmtId="3" fontId="16" fillId="5" borderId="31" xfId="1" applyNumberFormat="1" applyFont="1" applyFill="1" applyBorder="1" applyAlignment="1">
      <alignment horizontal="right" vertical="center"/>
    </xf>
    <xf numFmtId="3" fontId="16" fillId="5" borderId="29" xfId="1" applyNumberFormat="1" applyFont="1" applyFill="1" applyBorder="1" applyAlignment="1">
      <alignment horizontal="right" vertical="center"/>
    </xf>
    <xf numFmtId="3" fontId="16" fillId="5" borderId="4" xfId="1" applyNumberFormat="1" applyFont="1" applyFill="1" applyBorder="1" applyAlignment="1">
      <alignment horizontal="right" vertical="center"/>
    </xf>
    <xf numFmtId="49" fontId="16" fillId="0" borderId="14" xfId="1" applyNumberFormat="1" applyFont="1" applyBorder="1" applyAlignment="1">
      <alignment horizontal="left" vertical="center" shrinkToFit="1"/>
    </xf>
    <xf numFmtId="3" fontId="16" fillId="5" borderId="27" xfId="1" applyNumberFormat="1" applyFont="1" applyFill="1" applyBorder="1" applyAlignment="1">
      <alignment horizontal="right" vertical="center"/>
    </xf>
    <xf numFmtId="3" fontId="16" fillId="5" borderId="32" xfId="1" applyNumberFormat="1" applyFont="1" applyFill="1" applyBorder="1" applyAlignment="1">
      <alignment horizontal="right" vertical="center"/>
    </xf>
    <xf numFmtId="3" fontId="16" fillId="5" borderId="9" xfId="1" applyNumberFormat="1" applyFont="1" applyFill="1" applyBorder="1" applyAlignment="1">
      <alignment horizontal="right" vertical="center"/>
    </xf>
    <xf numFmtId="3" fontId="16" fillId="5" borderId="27" xfId="1" applyNumberFormat="1" applyFont="1" applyFill="1" applyBorder="1" applyAlignment="1" applyProtection="1">
      <alignment horizontal="right" vertical="center"/>
    </xf>
    <xf numFmtId="3" fontId="16" fillId="5" borderId="9" xfId="1" applyNumberFormat="1" applyFont="1" applyFill="1" applyBorder="1" applyAlignment="1" applyProtection="1">
      <alignment horizontal="right" vertical="center"/>
    </xf>
    <xf numFmtId="3" fontId="16" fillId="5" borderId="28" xfId="1" applyNumberFormat="1" applyFont="1" applyFill="1" applyBorder="1" applyAlignment="1" applyProtection="1">
      <alignment horizontal="right" vertical="center"/>
    </xf>
    <xf numFmtId="3" fontId="16" fillId="5" borderId="33" xfId="1" applyNumberFormat="1" applyFont="1" applyFill="1" applyBorder="1" applyAlignment="1">
      <alignment horizontal="right" vertical="center"/>
    </xf>
    <xf numFmtId="3" fontId="16" fillId="5" borderId="34" xfId="1" applyNumberFormat="1" applyFont="1" applyFill="1" applyBorder="1" applyAlignment="1">
      <alignment horizontal="right" vertical="center"/>
    </xf>
    <xf numFmtId="3" fontId="16" fillId="5" borderId="12" xfId="1" applyNumberFormat="1" applyFont="1" applyFill="1" applyBorder="1" applyAlignment="1">
      <alignment horizontal="right" vertical="center"/>
    </xf>
    <xf numFmtId="177" fontId="16" fillId="0" borderId="4" xfId="1" applyNumberFormat="1" applyFont="1" applyBorder="1" applyAlignment="1">
      <alignment vertical="center"/>
    </xf>
    <xf numFmtId="177" fontId="16" fillId="0" borderId="1" xfId="1" applyNumberFormat="1" applyFont="1" applyBorder="1" applyAlignment="1">
      <alignment vertical="center"/>
    </xf>
    <xf numFmtId="177" fontId="16" fillId="0" borderId="12" xfId="1" applyNumberFormat="1" applyFont="1" applyBorder="1" applyAlignment="1">
      <alignment vertical="center"/>
    </xf>
    <xf numFmtId="49" fontId="16" fillId="0" borderId="35" xfId="1" applyNumberFormat="1" applyFont="1" applyBorder="1" applyAlignment="1">
      <alignment horizontal="center" vertical="center" shrinkToFit="1"/>
    </xf>
    <xf numFmtId="3" fontId="16" fillId="5" borderId="28" xfId="1" applyNumberFormat="1" applyFont="1" applyFill="1" applyBorder="1" applyAlignment="1">
      <alignment horizontal="right" vertical="center"/>
    </xf>
    <xf numFmtId="3" fontId="16" fillId="5" borderId="14" xfId="1" applyNumberFormat="1" applyFont="1" applyFill="1" applyBorder="1" applyAlignment="1">
      <alignment horizontal="right" vertical="center"/>
    </xf>
    <xf numFmtId="0" fontId="16" fillId="0" borderId="15" xfId="1" applyFont="1" applyBorder="1" applyAlignment="1">
      <alignment horizontal="left" vertical="center"/>
    </xf>
    <xf numFmtId="0" fontId="16" fillId="0" borderId="9" xfId="1" applyFont="1" applyBorder="1" applyAlignment="1">
      <alignment horizontal="left" vertical="center"/>
    </xf>
    <xf numFmtId="0" fontId="12" fillId="0" borderId="0" xfId="0" applyFont="1" applyAlignment="1">
      <alignment vertical="center"/>
    </xf>
    <xf numFmtId="0" fontId="16" fillId="0" borderId="2" xfId="1" applyFont="1" applyFill="1" applyBorder="1" applyAlignment="1">
      <alignment horizontal="left" vertical="center"/>
    </xf>
    <xf numFmtId="0" fontId="16" fillId="0" borderId="4" xfId="1" applyFont="1" applyFill="1" applyBorder="1" applyAlignment="1">
      <alignment horizontal="left" vertical="center"/>
    </xf>
    <xf numFmtId="3" fontId="16" fillId="0" borderId="27" xfId="1" applyNumberFormat="1" applyFont="1" applyFill="1" applyBorder="1" applyAlignment="1" applyProtection="1">
      <alignment horizontal="right" vertical="center"/>
      <protection locked="0"/>
    </xf>
    <xf numFmtId="3" fontId="16" fillId="0" borderId="30" xfId="1" applyNumberFormat="1" applyFont="1" applyFill="1" applyBorder="1" applyAlignment="1" applyProtection="1">
      <alignment horizontal="right" vertical="center"/>
      <protection locked="0"/>
    </xf>
    <xf numFmtId="177" fontId="3" fillId="0" borderId="10" xfId="0" applyNumberFormat="1" applyFont="1" applyBorder="1" applyAlignment="1">
      <alignment horizontal="right" vertical="center"/>
    </xf>
    <xf numFmtId="177" fontId="3" fillId="0" borderId="38" xfId="0" applyNumberFormat="1" applyFont="1" applyBorder="1" applyAlignment="1">
      <alignment horizontal="right" vertical="center"/>
    </xf>
    <xf numFmtId="177" fontId="3" fillId="0" borderId="39" xfId="0" applyNumberFormat="1" applyFont="1" applyBorder="1" applyAlignment="1">
      <alignment horizontal="right" vertical="center"/>
    </xf>
    <xf numFmtId="177" fontId="3" fillId="0" borderId="40" xfId="0" applyNumberFormat="1" applyFont="1" applyBorder="1" applyAlignment="1">
      <alignment horizontal="right" vertical="center"/>
    </xf>
    <xf numFmtId="177" fontId="3" fillId="0" borderId="41" xfId="0" applyNumberFormat="1" applyFont="1" applyBorder="1" applyAlignment="1">
      <alignment horizontal="right" vertical="center"/>
    </xf>
    <xf numFmtId="3" fontId="15" fillId="6" borderId="8" xfId="0" applyNumberFormat="1" applyFont="1" applyFill="1" applyBorder="1" applyAlignment="1">
      <alignment vertical="center" shrinkToFit="1"/>
    </xf>
    <xf numFmtId="49" fontId="15" fillId="6" borderId="1" xfId="0" applyNumberFormat="1" applyFont="1" applyFill="1" applyBorder="1" applyAlignment="1">
      <alignment horizontal="center" vertical="center"/>
    </xf>
    <xf numFmtId="49" fontId="15" fillId="6" borderId="1" xfId="0" applyNumberFormat="1" applyFont="1" applyFill="1" applyBorder="1" applyAlignment="1">
      <alignment vertical="center" wrapText="1"/>
    </xf>
    <xf numFmtId="49" fontId="15" fillId="6" borderId="1" xfId="0" applyNumberFormat="1" applyFont="1" applyFill="1" applyBorder="1" applyAlignment="1">
      <alignment horizontal="center" vertical="center" wrapText="1"/>
    </xf>
    <xf numFmtId="3" fontId="15" fillId="6" borderId="1" xfId="0" applyNumberFormat="1" applyFont="1" applyFill="1" applyBorder="1" applyAlignment="1">
      <alignment vertical="center"/>
    </xf>
    <xf numFmtId="3" fontId="15" fillId="6" borderId="1" xfId="0" applyNumberFormat="1" applyFont="1" applyFill="1" applyBorder="1" applyAlignment="1">
      <alignment vertical="center" shrinkToFit="1"/>
    </xf>
    <xf numFmtId="49" fontId="17" fillId="6" borderId="8" xfId="0" applyNumberFormat="1" applyFont="1" applyFill="1" applyBorder="1" applyAlignment="1">
      <alignment vertical="center" wrapText="1"/>
    </xf>
    <xf numFmtId="49" fontId="17" fillId="6" borderId="1" xfId="0" applyNumberFormat="1" applyFont="1" applyFill="1" applyBorder="1" applyAlignment="1">
      <alignment vertical="center" wrapText="1"/>
    </xf>
    <xf numFmtId="49" fontId="15" fillId="6" borderId="8" xfId="0" applyNumberFormat="1" applyFont="1" applyFill="1" applyBorder="1" applyAlignment="1">
      <alignment vertical="center" wrapText="1"/>
    </xf>
    <xf numFmtId="3" fontId="15" fillId="6" borderId="16" xfId="0" applyNumberFormat="1" applyFont="1" applyFill="1" applyBorder="1" applyAlignment="1">
      <alignment vertical="center" shrinkToFit="1"/>
    </xf>
    <xf numFmtId="3" fontId="15" fillId="6" borderId="42" xfId="0" applyNumberFormat="1" applyFont="1" applyFill="1" applyBorder="1" applyAlignment="1">
      <alignment vertical="center" shrinkToFit="1"/>
    </xf>
    <xf numFmtId="0" fontId="15" fillId="6" borderId="1" xfId="0" applyNumberFormat="1" applyFont="1" applyFill="1" applyBorder="1" applyAlignment="1">
      <alignment horizontal="right" vertical="center" wrapText="1"/>
    </xf>
    <xf numFmtId="49" fontId="17" fillId="6" borderId="8" xfId="0" applyNumberFormat="1" applyFont="1" applyFill="1" applyBorder="1" applyAlignment="1">
      <alignment vertical="center" shrinkToFit="1"/>
    </xf>
    <xf numFmtId="3" fontId="15" fillId="6" borderId="16" xfId="0" applyNumberFormat="1" applyFont="1" applyFill="1" applyBorder="1" applyAlignment="1">
      <alignment vertical="center"/>
    </xf>
    <xf numFmtId="49" fontId="20" fillId="6" borderId="8" xfId="0" applyNumberFormat="1" applyFont="1" applyFill="1" applyBorder="1" applyAlignment="1">
      <alignment vertical="center" wrapText="1"/>
    </xf>
    <xf numFmtId="49" fontId="16" fillId="6" borderId="8" xfId="0" applyNumberFormat="1" applyFont="1" applyFill="1" applyBorder="1" applyAlignment="1">
      <alignment vertical="center" wrapText="1"/>
    </xf>
    <xf numFmtId="0" fontId="6" fillId="0" borderId="0" xfId="0" applyFont="1" applyAlignment="1">
      <alignment horizontal="left" vertical="center"/>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distributed" vertical="center" justifyLastLine="1"/>
    </xf>
    <xf numFmtId="0" fontId="7" fillId="2" borderId="10" xfId="0" applyFont="1" applyFill="1" applyBorder="1" applyAlignment="1">
      <alignment horizontal="distributed" vertical="center" justifyLastLine="1"/>
    </xf>
    <xf numFmtId="0" fontId="7" fillId="2" borderId="8" xfId="0" applyFont="1" applyFill="1" applyBorder="1" applyAlignment="1">
      <alignment horizontal="distributed" vertical="center" justifyLastLine="1"/>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justifyLastLine="1"/>
    </xf>
    <xf numFmtId="0" fontId="7" fillId="2" borderId="10" xfId="0" applyFont="1" applyFill="1" applyBorder="1" applyAlignment="1">
      <alignment horizontal="center" vertical="center" wrapText="1" justifyLastLine="1"/>
    </xf>
    <xf numFmtId="0" fontId="7" fillId="2" borderId="8" xfId="0" applyFont="1" applyFill="1" applyBorder="1" applyAlignment="1">
      <alignment horizontal="center" vertical="center" wrapText="1" justifyLastLine="1"/>
    </xf>
    <xf numFmtId="0" fontId="7" fillId="2" borderId="7" xfId="0" applyFont="1" applyFill="1" applyBorder="1" applyAlignment="1">
      <alignment horizontal="distributed" vertical="center" wrapText="1" justifyLastLine="1"/>
    </xf>
    <xf numFmtId="0" fontId="7" fillId="2" borderId="10" xfId="0" applyFont="1" applyFill="1" applyBorder="1" applyAlignment="1">
      <alignment horizontal="distributed" vertical="center" wrapText="1" justifyLastLine="1"/>
    </xf>
    <xf numFmtId="0" fontId="7" fillId="2" borderId="8" xfId="0" applyFont="1" applyFill="1" applyBorder="1" applyAlignment="1">
      <alignment horizontal="distributed" vertical="center" wrapText="1" justifyLastLine="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4" xfId="0" applyFont="1" applyFill="1" applyBorder="1" applyAlignment="1">
      <alignment horizontal="distributed" vertical="center" justifyLastLine="1"/>
    </xf>
    <xf numFmtId="0" fontId="7" fillId="2" borderId="15" xfId="0" applyFont="1" applyFill="1" applyBorder="1" applyAlignment="1">
      <alignment horizontal="distributed" vertical="center" justifyLastLine="1"/>
    </xf>
    <xf numFmtId="0" fontId="7" fillId="2" borderId="9" xfId="0" applyFont="1" applyFill="1" applyBorder="1" applyAlignment="1">
      <alignment horizontal="distributed" vertical="center" justifyLastLine="1"/>
    </xf>
    <xf numFmtId="0" fontId="13" fillId="0" borderId="0" xfId="0" applyFont="1" applyAlignment="1">
      <alignment horizontal="center" vertical="center"/>
    </xf>
    <xf numFmtId="0" fontId="3" fillId="2" borderId="3" xfId="0" applyFont="1" applyFill="1" applyBorder="1" applyAlignment="1">
      <alignment horizontal="distributed" vertical="center" justifyLastLine="1"/>
    </xf>
    <xf numFmtId="0" fontId="3" fillId="2" borderId="2" xfId="0" applyFont="1" applyFill="1" applyBorder="1" applyAlignment="1">
      <alignment horizontal="distributed" vertical="center" justifyLastLine="1"/>
    </xf>
    <xf numFmtId="0" fontId="3" fillId="2" borderId="6" xfId="0" applyFont="1" applyFill="1" applyBorder="1" applyAlignment="1">
      <alignment horizontal="distributed" vertical="center" justifyLastLine="1"/>
    </xf>
    <xf numFmtId="0" fontId="3" fillId="2" borderId="13" xfId="0" applyFont="1" applyFill="1" applyBorder="1" applyAlignment="1">
      <alignment horizontal="distributed" vertical="center" justifyLastLine="1"/>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7"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8" xfId="0" applyFont="1" applyFill="1" applyBorder="1" applyAlignment="1">
      <alignment vertical="center"/>
    </xf>
    <xf numFmtId="0" fontId="3" fillId="2" borderId="6" xfId="0" applyFont="1" applyFill="1" applyBorder="1" applyAlignment="1">
      <alignment vertical="center"/>
    </xf>
    <xf numFmtId="0" fontId="3" fillId="2" borderId="1" xfId="0" applyFont="1" applyFill="1" applyBorder="1" applyAlignment="1">
      <alignment vertical="center"/>
    </xf>
    <xf numFmtId="0" fontId="3" fillId="2" borderId="14"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1" xfId="0" applyFont="1" applyFill="1" applyBorder="1" applyAlignment="1">
      <alignment horizontal="center" vertical="center" justifyLastLine="1"/>
    </xf>
    <xf numFmtId="3" fontId="16" fillId="2" borderId="14" xfId="1" applyNumberFormat="1" applyFont="1" applyFill="1" applyBorder="1" applyAlignment="1" applyProtection="1">
      <alignment horizontal="center" vertical="center"/>
      <protection locked="0"/>
    </xf>
    <xf numFmtId="3" fontId="16" fillId="2" borderId="9" xfId="1" applyNumberFormat="1" applyFont="1" applyFill="1" applyBorder="1" applyAlignment="1" applyProtection="1">
      <alignment horizontal="center" vertical="center"/>
      <protection locked="0"/>
    </xf>
    <xf numFmtId="176" fontId="15" fillId="0" borderId="13" xfId="1" applyNumberFormat="1" applyFont="1" applyBorder="1" applyAlignment="1" applyProtection="1">
      <alignment horizontal="left"/>
      <protection locked="0"/>
    </xf>
    <xf numFmtId="0" fontId="16" fillId="2" borderId="3" xfId="1" applyFont="1" applyFill="1" applyBorder="1" applyAlignment="1">
      <alignment horizontal="distributed" vertical="center" wrapText="1" justifyLastLine="1"/>
    </xf>
    <xf numFmtId="0" fontId="16" fillId="2" borderId="2" xfId="1" applyFont="1" applyFill="1" applyBorder="1" applyAlignment="1">
      <alignment horizontal="distributed" vertical="center" justifyLastLine="1"/>
    </xf>
    <xf numFmtId="0" fontId="16" fillId="2" borderId="4" xfId="1" applyFont="1" applyFill="1" applyBorder="1" applyAlignment="1">
      <alignment horizontal="distributed" vertical="center" justifyLastLine="1"/>
    </xf>
    <xf numFmtId="0" fontId="16" fillId="2" borderId="6" xfId="1" applyFont="1" applyFill="1" applyBorder="1" applyAlignment="1">
      <alignment horizontal="distributed" vertical="center" justifyLastLine="1"/>
    </xf>
    <xf numFmtId="0" fontId="16" fillId="2" borderId="13" xfId="1" applyFont="1" applyFill="1" applyBorder="1" applyAlignment="1">
      <alignment horizontal="distributed" vertical="center" justifyLastLine="1"/>
    </xf>
    <xf numFmtId="0" fontId="16" fillId="2" borderId="12" xfId="1" applyFont="1" applyFill="1" applyBorder="1" applyAlignment="1">
      <alignment horizontal="distributed" vertical="center" justifyLastLine="1"/>
    </xf>
    <xf numFmtId="3" fontId="16" fillId="2" borderId="25" xfId="1" applyNumberFormat="1" applyFont="1" applyFill="1" applyBorder="1" applyAlignment="1" applyProtection="1">
      <alignment horizontal="center" vertical="center"/>
      <protection locked="0"/>
    </xf>
    <xf numFmtId="3" fontId="16" fillId="2" borderId="26" xfId="1" applyNumberFormat="1" applyFont="1" applyFill="1" applyBorder="1" applyAlignment="1" applyProtection="1">
      <alignment horizontal="center" vertical="center"/>
      <protection locked="0"/>
    </xf>
    <xf numFmtId="0" fontId="17" fillId="0" borderId="13" xfId="1" applyFont="1" applyBorder="1" applyAlignment="1">
      <alignment horizontal="left" vertical="center"/>
    </xf>
    <xf numFmtId="3" fontId="16" fillId="2" borderId="14" xfId="1" applyNumberFormat="1" applyFont="1" applyFill="1" applyBorder="1" applyAlignment="1">
      <alignment horizontal="center" vertical="center"/>
    </xf>
    <xf numFmtId="3" fontId="16" fillId="2" borderId="15" xfId="1" applyNumberFormat="1" applyFont="1" applyFill="1" applyBorder="1" applyAlignment="1">
      <alignment horizontal="center" vertical="center"/>
    </xf>
    <xf numFmtId="3" fontId="16" fillId="2" borderId="9" xfId="1" applyNumberFormat="1" applyFont="1" applyFill="1" applyBorder="1" applyAlignment="1">
      <alignment horizontal="center" vertical="center"/>
    </xf>
    <xf numFmtId="177" fontId="16" fillId="0" borderId="3" xfId="1" applyNumberFormat="1" applyFont="1" applyBorder="1" applyAlignment="1">
      <alignment horizontal="center" vertical="center" textRotation="255" shrinkToFit="1"/>
    </xf>
    <xf numFmtId="177" fontId="16" fillId="0" borderId="5" xfId="1" applyNumberFormat="1" applyFont="1" applyBorder="1" applyAlignment="1">
      <alignment horizontal="center" vertical="center" textRotation="255" shrinkToFit="1"/>
    </xf>
    <xf numFmtId="177" fontId="16" fillId="0" borderId="6" xfId="1" applyNumberFormat="1" applyFont="1" applyBorder="1" applyAlignment="1">
      <alignment horizontal="center" vertical="center" textRotation="255" shrinkToFit="1"/>
    </xf>
    <xf numFmtId="177" fontId="16" fillId="0" borderId="15" xfId="1" applyNumberFormat="1" applyFont="1" applyBorder="1" applyAlignment="1">
      <alignment vertical="center"/>
    </xf>
    <xf numFmtId="177" fontId="16" fillId="0" borderId="9" xfId="1" applyNumberFormat="1" applyFont="1" applyBorder="1" applyAlignment="1">
      <alignment vertical="center"/>
    </xf>
    <xf numFmtId="177" fontId="16" fillId="0" borderId="25" xfId="1" applyNumberFormat="1" applyFont="1" applyBorder="1" applyAlignment="1">
      <alignment horizontal="distributed" vertical="center" justifyLastLine="1"/>
    </xf>
    <xf numFmtId="177" fontId="16" fillId="0" borderId="36" xfId="1" applyNumberFormat="1" applyFont="1" applyBorder="1" applyAlignment="1">
      <alignment horizontal="distributed" vertical="center" justifyLastLine="1"/>
    </xf>
    <xf numFmtId="177" fontId="16" fillId="0" borderId="26" xfId="1" applyNumberFormat="1" applyFont="1" applyBorder="1" applyAlignment="1">
      <alignment horizontal="distributed" vertical="center" justifyLastLine="1"/>
    </xf>
    <xf numFmtId="177" fontId="16" fillId="0" borderId="37" xfId="1" applyNumberFormat="1" applyFont="1" applyBorder="1" applyAlignment="1">
      <alignment horizontal="distributed" vertical="center" justifyLastLine="1"/>
    </xf>
    <xf numFmtId="177" fontId="16" fillId="0" borderId="15" xfId="1" applyNumberFormat="1" applyFont="1" applyBorder="1" applyAlignment="1">
      <alignment vertical="center" shrinkToFit="1"/>
    </xf>
    <xf numFmtId="177" fontId="16" fillId="0" borderId="9" xfId="1" applyNumberFormat="1" applyFont="1" applyBorder="1" applyAlignment="1">
      <alignment vertical="center" shrinkToFit="1"/>
    </xf>
    <xf numFmtId="0" fontId="16" fillId="0" borderId="6" xfId="1" applyFont="1" applyBorder="1" applyAlignment="1">
      <alignment horizontal="right" vertical="center" indent="1"/>
    </xf>
    <xf numFmtId="0" fontId="16" fillId="0" borderId="13" xfId="1" applyFont="1" applyBorder="1" applyAlignment="1">
      <alignment horizontal="right" vertical="center" indent="1"/>
    </xf>
    <xf numFmtId="0" fontId="16" fillId="0" borderId="12" xfId="1" applyFont="1" applyBorder="1" applyAlignment="1">
      <alignment horizontal="right" vertical="center" indent="1"/>
    </xf>
    <xf numFmtId="177" fontId="16" fillId="0" borderId="3" xfId="1" applyNumberFormat="1" applyFont="1" applyBorder="1" applyAlignment="1">
      <alignment horizontal="left" vertical="center" wrapText="1"/>
    </xf>
    <xf numFmtId="177" fontId="16" fillId="0" borderId="4" xfId="1" applyNumberFormat="1" applyFont="1" applyBorder="1" applyAlignment="1">
      <alignment horizontal="left" vertical="center" wrapText="1"/>
    </xf>
    <xf numFmtId="177" fontId="16" fillId="0" borderId="5" xfId="1" applyNumberFormat="1" applyFont="1" applyBorder="1" applyAlignment="1">
      <alignment horizontal="left" vertical="center" wrapText="1"/>
    </xf>
    <xf numFmtId="177" fontId="16" fillId="0" borderId="11" xfId="1" applyNumberFormat="1" applyFont="1" applyBorder="1" applyAlignment="1">
      <alignment horizontal="left" vertical="center" wrapText="1"/>
    </xf>
    <xf numFmtId="177" fontId="16" fillId="0" borderId="6" xfId="1" applyNumberFormat="1" applyFont="1" applyBorder="1" applyAlignment="1">
      <alignment horizontal="left" vertical="center" wrapText="1"/>
    </xf>
    <xf numFmtId="177" fontId="16" fillId="0" borderId="12" xfId="1" applyNumberFormat="1" applyFont="1" applyBorder="1" applyAlignment="1">
      <alignment horizontal="left" vertical="center" wrapText="1"/>
    </xf>
    <xf numFmtId="177" fontId="16" fillId="0" borderId="6" xfId="1" applyNumberFormat="1" applyFont="1" applyBorder="1" applyAlignment="1">
      <alignment horizontal="right" vertical="center" indent="1"/>
    </xf>
    <xf numFmtId="177" fontId="16" fillId="0" borderId="13" xfId="1" applyNumberFormat="1" applyFont="1" applyBorder="1" applyAlignment="1">
      <alignment horizontal="right" vertical="center" indent="1"/>
    </xf>
    <xf numFmtId="177" fontId="16" fillId="0" borderId="12" xfId="1" applyNumberFormat="1" applyFont="1" applyBorder="1" applyAlignment="1">
      <alignment horizontal="right" vertical="center" indent="1"/>
    </xf>
    <xf numFmtId="49" fontId="3" fillId="2" borderId="14"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6" fillId="0" borderId="13"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1601-00999\New-G1\&#20849;&#26377;\100_&#22320;&#22495;&#12389;&#12367;&#12426;&#32207;&#21512;&#20132;&#20184;&#37329;\H28\500_&#22320;&#22495;&#12389;&#12367;&#12426;&#25512;&#36914;&#20107;&#26989;\10_&#35201;&#26395;&#35519;&#26619;\10_2801&#35201;&#26395;&#35519;&#26619;\C&#21462;&#12426;&#12414;&#12392;&#12417;\01&#31354;&#3069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1601-00999\New-G1\&#20849;&#26377;\100_&#22320;&#22495;&#12389;&#12367;&#12426;&#32207;&#21512;&#20132;&#20184;&#37329;\H28\500_&#22320;&#22495;&#12389;&#12367;&#12426;&#25512;&#36914;&#20107;&#26989;\10_&#35201;&#26395;&#35519;&#26619;\10_2801&#35201;&#26395;&#35519;&#26619;\C&#21462;&#12426;&#12414;&#12392;&#12417;\14&#26681;&#23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①一般等"/>
      <sheetName val="②福祉･介護"/>
      <sheetName val="③エゾシカ"/>
      <sheetName val="【自動計算】区分別総括表"/>
      <sheetName val="【自動計算】福祉介護総括表(要望)"/>
      <sheetName val="H27事業コード表"/>
      <sheetName val="プルダウン用"/>
    </sheetNames>
    <sheetDataSet>
      <sheetData sheetId="0"/>
      <sheetData sheetId="1"/>
      <sheetData sheetId="2"/>
      <sheetData sheetId="3"/>
      <sheetData sheetId="4"/>
      <sheetData sheetId="5"/>
      <sheetData sheetId="6">
        <row r="3">
          <cell r="E3" t="str">
            <v>1-(1)</v>
          </cell>
        </row>
        <row r="4">
          <cell r="E4" t="str">
            <v>1-(2)</v>
          </cell>
        </row>
        <row r="5">
          <cell r="E5" t="str">
            <v>1-(3)</v>
          </cell>
        </row>
        <row r="6">
          <cell r="E6" t="str">
            <v>1-(4)-(ｱ)</v>
          </cell>
        </row>
        <row r="7">
          <cell r="E7" t="str">
            <v>1-(4)-(ｲ)</v>
          </cell>
        </row>
        <row r="8">
          <cell r="E8" t="str">
            <v>1-(4)-(ｳ)</v>
          </cell>
        </row>
        <row r="9">
          <cell r="E9" t="str">
            <v>1-(4)-(ｴ)</v>
          </cell>
        </row>
        <row r="10">
          <cell r="E10" t="str">
            <v>1-(4)-(ｵ)</v>
          </cell>
        </row>
        <row r="11">
          <cell r="E11" t="str">
            <v>1-(4)-(ｶ)</v>
          </cell>
        </row>
        <row r="12">
          <cell r="E12" t="str">
            <v>1-(5)</v>
          </cell>
        </row>
        <row r="13">
          <cell r="E13" t="str">
            <v>1-(6)-(ｱ)</v>
          </cell>
        </row>
        <row r="14">
          <cell r="E14" t="str">
            <v>1-(6)-(ｲ)</v>
          </cell>
        </row>
        <row r="15">
          <cell r="E15" t="str">
            <v>1-(6)-(ｳ)</v>
          </cell>
        </row>
        <row r="16">
          <cell r="E16" t="str">
            <v>1-(6)-(ｴ)</v>
          </cell>
        </row>
        <row r="17">
          <cell r="E17" t="str">
            <v>1-(6)-(ｵ)</v>
          </cell>
        </row>
        <row r="18">
          <cell r="E18" t="str">
            <v>1-(6)-(ｶ)</v>
          </cell>
        </row>
        <row r="19">
          <cell r="E19" t="str">
            <v>2-(1)</v>
          </cell>
        </row>
        <row r="20">
          <cell r="E20" t="str">
            <v>2-(2)</v>
          </cell>
        </row>
        <row r="21">
          <cell r="E21" t="str">
            <v>2-(3)</v>
          </cell>
        </row>
        <row r="22">
          <cell r="E22" t="str">
            <v>2-(4)</v>
          </cell>
        </row>
        <row r="23">
          <cell r="E23" t="str">
            <v>2-(4)-ｱ</v>
          </cell>
        </row>
        <row r="24">
          <cell r="E24" t="str">
            <v>2-(5)-(ｱ)</v>
          </cell>
        </row>
        <row r="25">
          <cell r="E25" t="str">
            <v>2-(5)-(ｲ)</v>
          </cell>
        </row>
        <row r="26">
          <cell r="E26" t="str">
            <v>2-(5)-(ｳ)</v>
          </cell>
        </row>
        <row r="27">
          <cell r="E27" t="str">
            <v>2-(5)-(ｴ)</v>
          </cell>
        </row>
        <row r="28">
          <cell r="E28" t="str">
            <v>2-(5)-(ｵ)</v>
          </cell>
        </row>
        <row r="29">
          <cell r="E29" t="str">
            <v>2-(5)-(ｶ)</v>
          </cell>
        </row>
        <row r="30">
          <cell r="E30" t="str">
            <v>2-(6)-(ｱ)</v>
          </cell>
        </row>
        <row r="31">
          <cell r="E31" t="str">
            <v>2-(6)-(ｲ)</v>
          </cell>
        </row>
        <row r="32">
          <cell r="E32" t="str">
            <v>2-(6)-(ｳ)</v>
          </cell>
        </row>
        <row r="33">
          <cell r="E33" t="str">
            <v>2-(6)-(ｴ)</v>
          </cell>
        </row>
        <row r="34">
          <cell r="E34" t="str">
            <v>2-(6)-(ｵ)</v>
          </cell>
        </row>
        <row r="35">
          <cell r="E35" t="str">
            <v>2-(6)-(ｶ)</v>
          </cell>
        </row>
        <row r="36">
          <cell r="E36" t="str">
            <v>2-(7)</v>
          </cell>
        </row>
        <row r="37">
          <cell r="E37" t="str">
            <v>2-(8)-(ｱ)</v>
          </cell>
        </row>
        <row r="38">
          <cell r="E38" t="str">
            <v>2-(8)-(ｲ)</v>
          </cell>
        </row>
        <row r="39">
          <cell r="E39" t="str">
            <v>2-(8)-(ｳ)</v>
          </cell>
        </row>
        <row r="40">
          <cell r="E40" t="str">
            <v>2-(8)-(ｴ)</v>
          </cell>
        </row>
        <row r="41">
          <cell r="E41" t="str">
            <v>2-(8)-(ｵ)</v>
          </cell>
        </row>
        <row r="42">
          <cell r="E42" t="str">
            <v>2-(8)-(ｶ)</v>
          </cell>
        </row>
        <row r="43">
          <cell r="E43" t="str">
            <v>3-(1)</v>
          </cell>
        </row>
        <row r="44">
          <cell r="E44" t="str">
            <v>3-(2)</v>
          </cell>
        </row>
        <row r="45">
          <cell r="E45" t="str">
            <v>3-(3)</v>
          </cell>
        </row>
        <row r="46">
          <cell r="E46" t="str">
            <v>3-(4)</v>
          </cell>
        </row>
        <row r="47">
          <cell r="E47" t="str">
            <v>3-(5)</v>
          </cell>
        </row>
        <row r="48">
          <cell r="E48" t="str">
            <v>3-(6)-(ｱ)</v>
          </cell>
        </row>
        <row r="49">
          <cell r="E49" t="str">
            <v>3-(6)-(ｲ)</v>
          </cell>
        </row>
        <row r="50">
          <cell r="E50" t="str">
            <v>3-(6)-(ｳ)</v>
          </cell>
        </row>
        <row r="51">
          <cell r="E51" t="str">
            <v>3-(6)-(ｴ)</v>
          </cell>
        </row>
        <row r="52">
          <cell r="E52" t="str">
            <v>3-(6)-(ｵ)</v>
          </cell>
        </row>
        <row r="53">
          <cell r="E53" t="str">
            <v>3-(6)-(ｶ)</v>
          </cell>
        </row>
        <row r="54">
          <cell r="E54" t="str">
            <v>3-(7)-(ｱ)</v>
          </cell>
        </row>
        <row r="55">
          <cell r="E55" t="str">
            <v>3-(7)-(ｲ)</v>
          </cell>
        </row>
        <row r="56">
          <cell r="E56" t="str">
            <v>3-(7)-(ｳ)</v>
          </cell>
        </row>
        <row r="57">
          <cell r="E57" t="str">
            <v>3-(7)-(ｴ)</v>
          </cell>
        </row>
        <row r="58">
          <cell r="E58" t="str">
            <v>3-(7)-(ｵ)</v>
          </cell>
        </row>
        <row r="59">
          <cell r="E59" t="str">
            <v>3-(7)-(ｶ)</v>
          </cell>
        </row>
        <row r="60">
          <cell r="E60" t="str">
            <v>3-(8)-(ｱ)</v>
          </cell>
        </row>
        <row r="61">
          <cell r="E61" t="str">
            <v>3-(8)-(ｲ)</v>
          </cell>
        </row>
        <row r="62">
          <cell r="E62" t="str">
            <v>3-(8)-(ｳ)</v>
          </cell>
        </row>
        <row r="63">
          <cell r="E63" t="str">
            <v>3-(8)-(ｴ)</v>
          </cell>
        </row>
        <row r="64">
          <cell r="E64" t="str">
            <v>3-(8)-(ｵ)</v>
          </cell>
        </row>
        <row r="65">
          <cell r="E65" t="str">
            <v>3-(8)-(ｶ)</v>
          </cell>
        </row>
        <row r="66">
          <cell r="E66" t="str">
            <v>3-(9)-(ｱ)</v>
          </cell>
        </row>
        <row r="67">
          <cell r="E67" t="str">
            <v>3-(9)-(ｲ)</v>
          </cell>
        </row>
        <row r="68">
          <cell r="E68" t="str">
            <v>3-(9)-(ｳ)</v>
          </cell>
        </row>
        <row r="69">
          <cell r="E69" t="str">
            <v>3-(9)-(ｴ)</v>
          </cell>
        </row>
        <row r="70">
          <cell r="E70" t="str">
            <v>3-(9)-(ｵ)</v>
          </cell>
        </row>
        <row r="71">
          <cell r="E71" t="str">
            <v>3-(9)-(ｶ)</v>
          </cell>
        </row>
        <row r="72">
          <cell r="E72" t="str">
            <v>3-(10)-(ｱ)</v>
          </cell>
        </row>
        <row r="73">
          <cell r="E73" t="str">
            <v>3-(10)-(ｲ)</v>
          </cell>
        </row>
        <row r="74">
          <cell r="E74" t="str">
            <v>3-(10)-(ｳ)</v>
          </cell>
        </row>
        <row r="75">
          <cell r="E75" t="str">
            <v>3-(10)-(ｴ)</v>
          </cell>
        </row>
        <row r="76">
          <cell r="E76" t="str">
            <v>3-(10)-(ｵ)</v>
          </cell>
        </row>
        <row r="77">
          <cell r="E77" t="str">
            <v>3-(10)-(ｶ)</v>
          </cell>
        </row>
        <row r="78">
          <cell r="E78" t="str">
            <v>3-(11)-(ｱ)</v>
          </cell>
        </row>
        <row r="79">
          <cell r="E79" t="str">
            <v>3-(11)-(ｲ)</v>
          </cell>
        </row>
        <row r="80">
          <cell r="E80" t="str">
            <v>3-(11)-(ｳ)</v>
          </cell>
        </row>
        <row r="81">
          <cell r="E81" t="str">
            <v>3-(11)-(ｴ)</v>
          </cell>
        </row>
        <row r="82">
          <cell r="E82" t="str">
            <v>3-(11)-(ｵ)</v>
          </cell>
        </row>
        <row r="83">
          <cell r="E83" t="str">
            <v>3-(11)-(ｶ)</v>
          </cell>
        </row>
        <row r="84">
          <cell r="E84" t="str">
            <v>3-(12)</v>
          </cell>
        </row>
        <row r="85">
          <cell r="E85" t="str">
            <v>3-(13)-(ｱ)</v>
          </cell>
        </row>
        <row r="86">
          <cell r="E86" t="str">
            <v>3-(13)-(ｲ)</v>
          </cell>
        </row>
        <row r="87">
          <cell r="E87" t="str">
            <v>3-(13)-(ｳ)</v>
          </cell>
        </row>
        <row r="88">
          <cell r="E88" t="str">
            <v>3-(13)-(ｴ)</v>
          </cell>
        </row>
        <row r="89">
          <cell r="E89" t="str">
            <v>3-(13)-(ｵ)</v>
          </cell>
        </row>
        <row r="90">
          <cell r="E90" t="str">
            <v>3-(13)-(ｶ)</v>
          </cell>
        </row>
        <row r="91">
          <cell r="E91" t="str">
            <v>4-(1)</v>
          </cell>
        </row>
        <row r="92">
          <cell r="E92" t="str">
            <v>4-(2)</v>
          </cell>
        </row>
        <row r="93">
          <cell r="E93" t="str">
            <v>4-(3)</v>
          </cell>
        </row>
        <row r="94">
          <cell r="E94" t="str">
            <v>4-(4)-(ｱ)</v>
          </cell>
        </row>
        <row r="95">
          <cell r="E95" t="str">
            <v>4-(4)-(ｲ)</v>
          </cell>
        </row>
        <row r="96">
          <cell r="E96" t="str">
            <v>4-(4)-(ｳ)</v>
          </cell>
        </row>
        <row r="97">
          <cell r="E97" t="str">
            <v>4-(4)-(ｴ)</v>
          </cell>
        </row>
        <row r="98">
          <cell r="E98" t="str">
            <v>4-(4)-(ｵ)</v>
          </cell>
        </row>
        <row r="99">
          <cell r="E99" t="str">
            <v>4-(4)-(ｶ)</v>
          </cell>
        </row>
        <row r="100">
          <cell r="E100" t="str">
            <v>4-(5)</v>
          </cell>
        </row>
        <row r="101">
          <cell r="E101" t="str">
            <v>4-(6)-(ｱ)</v>
          </cell>
        </row>
        <row r="102">
          <cell r="E102" t="str">
            <v>4-(6)-(ｲ)</v>
          </cell>
        </row>
        <row r="103">
          <cell r="E103" t="str">
            <v>4-(6)-(ｳ)</v>
          </cell>
        </row>
        <row r="104">
          <cell r="E104" t="str">
            <v>4-(6)-(ｴ)</v>
          </cell>
        </row>
        <row r="105">
          <cell r="E105" t="str">
            <v>4-(6)-(ｵ)</v>
          </cell>
        </row>
        <row r="106">
          <cell r="E106" t="str">
            <v>4-(6)-(ｶ)</v>
          </cell>
        </row>
        <row r="107">
          <cell r="E107" t="str">
            <v>5-(1)</v>
          </cell>
        </row>
        <row r="108">
          <cell r="E108" t="str">
            <v>5-(2)</v>
          </cell>
        </row>
        <row r="109">
          <cell r="E109" t="str">
            <v>5-(3)-(ｱ)</v>
          </cell>
        </row>
        <row r="110">
          <cell r="E110" t="str">
            <v>5-(3)-(ｲ)</v>
          </cell>
        </row>
        <row r="111">
          <cell r="E111" t="str">
            <v>5-(3)-(ｳ)</v>
          </cell>
        </row>
        <row r="112">
          <cell r="E112" t="str">
            <v>5-(3)-(ｴ)</v>
          </cell>
        </row>
        <row r="113">
          <cell r="E113" t="str">
            <v>5-(3)-(ｵ)</v>
          </cell>
        </row>
        <row r="114">
          <cell r="E114" t="str">
            <v>5-(3)-(ｶ)</v>
          </cell>
        </row>
        <row r="115">
          <cell r="E115" t="str">
            <v>5-(4)</v>
          </cell>
        </row>
        <row r="116">
          <cell r="E116" t="str">
            <v>5-(5)-(ｱ)</v>
          </cell>
        </row>
        <row r="117">
          <cell r="E117" t="str">
            <v>5-(5)-(ｲ)</v>
          </cell>
        </row>
        <row r="118">
          <cell r="E118" t="str">
            <v>5-(5)-(ｳ)</v>
          </cell>
        </row>
        <row r="119">
          <cell r="E119" t="str">
            <v>5-(5)-(ｴ)</v>
          </cell>
        </row>
        <row r="120">
          <cell r="E120" t="str">
            <v>5-(5)-(ｵ)</v>
          </cell>
        </row>
        <row r="121">
          <cell r="E121" t="str">
            <v>5-(5)-(ｶ)</v>
          </cell>
        </row>
        <row r="122">
          <cell r="E122" t="str">
            <v>6-(1)-(1)</v>
          </cell>
        </row>
        <row r="123">
          <cell r="E123" t="str">
            <v>6-(1)-(2)</v>
          </cell>
        </row>
        <row r="124">
          <cell r="E124" t="str">
            <v>6-(1)-(3)</v>
          </cell>
        </row>
        <row r="125">
          <cell r="E125" t="str">
            <v>6-(1)-(4)</v>
          </cell>
        </row>
        <row r="126">
          <cell r="E126" t="str">
            <v>6-(1)-(5)</v>
          </cell>
        </row>
        <row r="127">
          <cell r="E127" t="str">
            <v>6-(2)-(1)</v>
          </cell>
        </row>
        <row r="128">
          <cell r="E128" t="str">
            <v>6-(2)-(2)</v>
          </cell>
        </row>
        <row r="129">
          <cell r="E129" t="str">
            <v>6-(2)-(3)</v>
          </cell>
        </row>
        <row r="130">
          <cell r="E130" t="str">
            <v>6-(2)-(4)</v>
          </cell>
        </row>
        <row r="131">
          <cell r="E131" t="str">
            <v>6-(2)-(5)</v>
          </cell>
        </row>
        <row r="132">
          <cell r="E132" t="str">
            <v>6-(2)-(6)</v>
          </cell>
        </row>
        <row r="133">
          <cell r="E133" t="str">
            <v>6-(2)-(7)</v>
          </cell>
        </row>
        <row r="134">
          <cell r="E134" t="str">
            <v>6-(3)</v>
          </cell>
        </row>
        <row r="135">
          <cell r="E135" t="str">
            <v>6-(4)-(ｱ)</v>
          </cell>
        </row>
        <row r="136">
          <cell r="E136" t="str">
            <v>6-(4)-(ｲ)</v>
          </cell>
        </row>
        <row r="137">
          <cell r="E137" t="str">
            <v>6-(4)-(ｳ)</v>
          </cell>
        </row>
        <row r="138">
          <cell r="E138" t="str">
            <v>6-(4)-(ｴ)</v>
          </cell>
        </row>
        <row r="139">
          <cell r="E139" t="str">
            <v>6-(4)-(ｵ)</v>
          </cell>
        </row>
        <row r="140">
          <cell r="E140" t="str">
            <v>6-(4)-(ｶ)</v>
          </cell>
        </row>
        <row r="141">
          <cell r="E141" t="str">
            <v>6-(5)-(ｱ)</v>
          </cell>
        </row>
        <row r="142">
          <cell r="E142" t="str">
            <v>6-(5)-(ｲ)</v>
          </cell>
        </row>
        <row r="143">
          <cell r="E143" t="str">
            <v>6-(5)-(ｳ)</v>
          </cell>
        </row>
        <row r="144">
          <cell r="E144" t="str">
            <v>6-(5)-(ｴ)</v>
          </cell>
        </row>
        <row r="145">
          <cell r="E145" t="str">
            <v>6-(5)-(ｵ)</v>
          </cell>
        </row>
        <row r="146">
          <cell r="E146" t="str">
            <v>6-(5)-(ｶ)</v>
          </cell>
        </row>
        <row r="147">
          <cell r="E147" t="str">
            <v>6-(6)-(ｱ)</v>
          </cell>
        </row>
        <row r="148">
          <cell r="E148" t="str">
            <v>6-(6)-(ｲ)</v>
          </cell>
        </row>
        <row r="149">
          <cell r="E149" t="str">
            <v>6-(6)-(ｳ)</v>
          </cell>
        </row>
        <row r="150">
          <cell r="E150" t="str">
            <v>6-(6)-(ｴ)</v>
          </cell>
        </row>
        <row r="151">
          <cell r="E151" t="str">
            <v>6-(6)-(ｵ)</v>
          </cell>
        </row>
        <row r="152">
          <cell r="E152" t="str">
            <v>6-(6)-(ｶ)</v>
          </cell>
        </row>
        <row r="153">
          <cell r="E153" t="str">
            <v>6-(7)-(ｱ)</v>
          </cell>
        </row>
        <row r="154">
          <cell r="E154" t="str">
            <v>6-(7)-(ｲ)</v>
          </cell>
        </row>
        <row r="155">
          <cell r="E155" t="str">
            <v>6-(7)-(ｳ)</v>
          </cell>
        </row>
        <row r="156">
          <cell r="E156" t="str">
            <v>6-(7)-(ｴ)</v>
          </cell>
        </row>
        <row r="157">
          <cell r="E157" t="str">
            <v>6-(7)-(ｵ)</v>
          </cell>
        </row>
        <row r="158">
          <cell r="E158" t="str">
            <v>6-(7)-(ｶ)</v>
          </cell>
        </row>
        <row r="159">
          <cell r="E159" t="str">
            <v>6-(8)-(ｱ)</v>
          </cell>
        </row>
        <row r="160">
          <cell r="E160" t="str">
            <v>6-(8)-(ｲ)</v>
          </cell>
        </row>
        <row r="161">
          <cell r="E161" t="str">
            <v>6-(8)-(ｳ)</v>
          </cell>
        </row>
        <row r="162">
          <cell r="E162" t="str">
            <v>6-(8)-(ｴ)</v>
          </cell>
        </row>
        <row r="163">
          <cell r="E163" t="str">
            <v>6-(8)-(ｵ)</v>
          </cell>
        </row>
        <row r="164">
          <cell r="E164" t="str">
            <v>6-(8)-(ｶ)</v>
          </cell>
        </row>
        <row r="165">
          <cell r="E165" t="str">
            <v>6-(9)-1-(1)-ｱ</v>
          </cell>
        </row>
        <row r="166">
          <cell r="E166" t="str">
            <v>6-(9)-1-(1)-ｲ</v>
          </cell>
        </row>
        <row r="167">
          <cell r="E167" t="str">
            <v>6-(9)-1-(1)-ｳ</v>
          </cell>
        </row>
        <row r="168">
          <cell r="E168" t="str">
            <v>6-(9)-1-(1)-ｴ</v>
          </cell>
        </row>
        <row r="169">
          <cell r="E169" t="str">
            <v>6-(9)-1-(2)-ｱ</v>
          </cell>
        </row>
        <row r="170">
          <cell r="E170" t="str">
            <v>6-(9)-1-(2)-ｲ</v>
          </cell>
        </row>
        <row r="171">
          <cell r="E171" t="str">
            <v>6-(9)-1-(2)-ｳ</v>
          </cell>
        </row>
        <row r="172">
          <cell r="E172" t="str">
            <v>6-(9)-1-(2)-ｴ</v>
          </cell>
        </row>
        <row r="173">
          <cell r="E173" t="str">
            <v>6-(9)-2-(1)-ｱ</v>
          </cell>
        </row>
        <row r="174">
          <cell r="E174" t="str">
            <v>6-(9)-2-(1)-ｲ</v>
          </cell>
        </row>
        <row r="175">
          <cell r="E175" t="str">
            <v>6-(9)-2-(1)-ｳ</v>
          </cell>
        </row>
        <row r="176">
          <cell r="E176" t="str">
            <v>6-(9)-2-(1)-ｴ</v>
          </cell>
        </row>
        <row r="177">
          <cell r="E177" t="str">
            <v>6-(9)-2-(1)-ｵ</v>
          </cell>
        </row>
        <row r="178">
          <cell r="E178" t="str">
            <v>6-(9)-2-(1)-ｶ</v>
          </cell>
        </row>
        <row r="179">
          <cell r="E179" t="str">
            <v>6-(9)-2-(1)-ｷ</v>
          </cell>
        </row>
        <row r="180">
          <cell r="E180" t="str">
            <v>6-(9)-2-(1)-ｸ</v>
          </cell>
        </row>
        <row r="181">
          <cell r="E181" t="str">
            <v>6-(9)-2-(1)-ｹ</v>
          </cell>
        </row>
        <row r="182">
          <cell r="E182" t="str">
            <v>6-(9)-2-(2)-ｱ</v>
          </cell>
        </row>
        <row r="183">
          <cell r="E183" t="str">
            <v>6-(9)-2-(2)-ｲ</v>
          </cell>
        </row>
        <row r="184">
          <cell r="E184" t="str">
            <v>6-(9)-2-(2)-ｳ</v>
          </cell>
        </row>
        <row r="185">
          <cell r="E185" t="str">
            <v>6-(9)-2-(2)-ｴ</v>
          </cell>
        </row>
        <row r="186">
          <cell r="E186" t="str">
            <v>6-(9)-2-(2)-ｵ</v>
          </cell>
        </row>
        <row r="187">
          <cell r="E187" t="str">
            <v>6-(9)-2-(2)-ｶ</v>
          </cell>
        </row>
        <row r="188">
          <cell r="E188" t="str">
            <v>6-(9)-2-(2)-ｷ</v>
          </cell>
        </row>
        <row r="189">
          <cell r="E189" t="str">
            <v>6-(9)-2-(2)-ｸ</v>
          </cell>
        </row>
        <row r="190">
          <cell r="E190" t="str">
            <v>6-(9)-2-(2)-ｹ</v>
          </cell>
        </row>
        <row r="191">
          <cell r="E191" t="str">
            <v>6-(9)-2-(3)-ｱ</v>
          </cell>
        </row>
        <row r="192">
          <cell r="E192" t="str">
            <v>6-(9)-2-(3)-ｲ</v>
          </cell>
        </row>
        <row r="193">
          <cell r="E193" t="str">
            <v>6-(9)-2-(3)-ｳ</v>
          </cell>
        </row>
        <row r="194">
          <cell r="E194" t="str">
            <v>6-(9)-2-(3)-ｴ</v>
          </cell>
        </row>
        <row r="195">
          <cell r="E195" t="str">
            <v>6-(9)-2-(3)-ｵ</v>
          </cell>
        </row>
        <row r="196">
          <cell r="E196" t="str">
            <v>6-(9)-2-(3)-ｶ</v>
          </cell>
        </row>
        <row r="197">
          <cell r="E197" t="str">
            <v>6-(9)-2-(3)-ｷ</v>
          </cell>
        </row>
        <row r="198">
          <cell r="E198" t="str">
            <v>6-(9)-2-(3)-ｸ</v>
          </cell>
        </row>
        <row r="199">
          <cell r="E199" t="str">
            <v>6-(9)-2-(3)-ｹ</v>
          </cell>
        </row>
        <row r="200">
          <cell r="E200" t="str">
            <v>6-(10)-(ｱ)</v>
          </cell>
        </row>
        <row r="201">
          <cell r="E201" t="str">
            <v>6-(10)-(ｲ)</v>
          </cell>
        </row>
        <row r="202">
          <cell r="E202" t="str">
            <v>6-(10)-(ｳ)</v>
          </cell>
        </row>
        <row r="203">
          <cell r="E203" t="str">
            <v>6-(10)-(ｴ)</v>
          </cell>
        </row>
        <row r="204">
          <cell r="E204" t="str">
            <v>6-(10)-(ｵ)</v>
          </cell>
        </row>
        <row r="205">
          <cell r="E205" t="str">
            <v>6-(10)-(ｶ)</v>
          </cell>
        </row>
        <row r="206">
          <cell r="E206" t="str">
            <v>7-(1)</v>
          </cell>
        </row>
        <row r="207">
          <cell r="E207" t="str">
            <v>7-(2)</v>
          </cell>
        </row>
        <row r="208">
          <cell r="E208" t="str">
            <v>7-(3)</v>
          </cell>
        </row>
        <row r="209">
          <cell r="E209" t="str">
            <v>8-(1)</v>
          </cell>
        </row>
        <row r="210">
          <cell r="E210" t="str">
            <v>8-(2)-(ｱ)</v>
          </cell>
        </row>
        <row r="211">
          <cell r="E211" t="str">
            <v>8-(2)-(ｲ)</v>
          </cell>
        </row>
        <row r="212">
          <cell r="E212" t="str">
            <v>8-(2)-(ｳ)</v>
          </cell>
        </row>
        <row r="213">
          <cell r="E213" t="str">
            <v>8-(2)-(ｴ)</v>
          </cell>
        </row>
        <row r="214">
          <cell r="E214" t="str">
            <v>8-(2)-(ｵ)</v>
          </cell>
        </row>
        <row r="215">
          <cell r="E215" t="str">
            <v>8-(2)-(ｶ)</v>
          </cell>
        </row>
        <row r="216">
          <cell r="E216" t="str">
            <v>9-(ｱ)</v>
          </cell>
        </row>
        <row r="217">
          <cell r="E217" t="str">
            <v>9-(ｲ)</v>
          </cell>
        </row>
        <row r="218">
          <cell r="E218" t="str">
            <v>9-(ｳ)</v>
          </cell>
        </row>
        <row r="219">
          <cell r="E219" t="str">
            <v>9-(ｴ)</v>
          </cell>
        </row>
        <row r="220">
          <cell r="E220" t="str">
            <v>9-(ｵ)</v>
          </cell>
        </row>
        <row r="221">
          <cell r="E221" t="str">
            <v>9-(ｶ)</v>
          </cell>
        </row>
        <row r="222">
          <cell r="E222" t="str">
            <v>10</v>
          </cell>
        </row>
        <row r="223">
          <cell r="E223" t="str">
            <v>10-(1)-(ｱ)</v>
          </cell>
        </row>
        <row r="224">
          <cell r="E224" t="str">
            <v>10-(1)-(ｲ)</v>
          </cell>
        </row>
        <row r="225">
          <cell r="E225" t="str">
            <v>10-(1)-(ｳ)</v>
          </cell>
        </row>
        <row r="226">
          <cell r="E226" t="str">
            <v>10-(1)-(ｴ)</v>
          </cell>
        </row>
        <row r="227">
          <cell r="E227" t="str">
            <v>10-(1)-(ｵ)</v>
          </cell>
        </row>
        <row r="228">
          <cell r="E228" t="str">
            <v>10-(1)-(ｶ)</v>
          </cell>
        </row>
        <row r="229">
          <cell r="E229" t="str">
            <v>10-(2)-(ｱ)</v>
          </cell>
        </row>
        <row r="230">
          <cell r="E230" t="str">
            <v>10-(2)-(ｲ)</v>
          </cell>
        </row>
        <row r="231">
          <cell r="E231" t="str">
            <v>10-(2)-(ｳ)</v>
          </cell>
        </row>
        <row r="232">
          <cell r="E232" t="str">
            <v>10-(2)-(ｴ)</v>
          </cell>
        </row>
        <row r="233">
          <cell r="E233" t="str">
            <v>10-(2)-(ｵ)</v>
          </cell>
        </row>
        <row r="234">
          <cell r="E234" t="str">
            <v>10-(2)-(ｶ)</v>
          </cell>
        </row>
        <row r="235">
          <cell r="E235" t="str">
            <v>10-(3)-(ｱ)</v>
          </cell>
        </row>
        <row r="236">
          <cell r="E236" t="str">
            <v>10-(3)-(ｲ)</v>
          </cell>
        </row>
        <row r="237">
          <cell r="E237" t="str">
            <v>10-(3)-(ｳ)</v>
          </cell>
        </row>
        <row r="238">
          <cell r="E238" t="str">
            <v>10-(3)-(ｴ)</v>
          </cell>
        </row>
        <row r="239">
          <cell r="E239" t="str">
            <v>10-(3)-(ｵ)</v>
          </cell>
        </row>
        <row r="240">
          <cell r="E240" t="str">
            <v>10-(3)-(ｶ)</v>
          </cell>
        </row>
        <row r="241">
          <cell r="E241" t="str">
            <v>10-(4)-(ｱ)</v>
          </cell>
        </row>
        <row r="242">
          <cell r="E242" t="str">
            <v>10-(4)-(ｲ)</v>
          </cell>
        </row>
        <row r="243">
          <cell r="E243" t="str">
            <v>10-(4)-(ｳ)</v>
          </cell>
        </row>
        <row r="244">
          <cell r="E244" t="str">
            <v>10-(4)-(ｴ)</v>
          </cell>
        </row>
        <row r="245">
          <cell r="E245" t="str">
            <v>10-(4)-(ｵ)</v>
          </cell>
        </row>
        <row r="246">
          <cell r="E246" t="str">
            <v>10-(4)-(ｶ)</v>
          </cell>
        </row>
        <row r="247">
          <cell r="E247" t="str">
            <v>10-(5)-(ｱ)</v>
          </cell>
        </row>
        <row r="248">
          <cell r="E248" t="str">
            <v>10-(5)-(ｲ)</v>
          </cell>
        </row>
        <row r="249">
          <cell r="E249" t="str">
            <v>10-(5)-(ｳ)</v>
          </cell>
        </row>
        <row r="250">
          <cell r="E250" t="str">
            <v>10-(5)-(ｴ)</v>
          </cell>
        </row>
        <row r="251">
          <cell r="E251" t="str">
            <v>10-(5)-(ｵ)</v>
          </cell>
        </row>
        <row r="252">
          <cell r="E252" t="str">
            <v>10-(5)-(ｶ)</v>
          </cell>
        </row>
        <row r="253">
          <cell r="E253" t="str">
            <v>11</v>
          </cell>
        </row>
        <row r="254">
          <cell r="E254" t="str">
            <v>11-(ｱ)</v>
          </cell>
        </row>
        <row r="255">
          <cell r="E255" t="str">
            <v>11-(ｲ)</v>
          </cell>
        </row>
        <row r="256">
          <cell r="E256" t="str">
            <v>11-(ｳ)</v>
          </cell>
        </row>
        <row r="257">
          <cell r="E257" t="str">
            <v>11-(ｴ)</v>
          </cell>
        </row>
        <row r="258">
          <cell r="E258" t="str">
            <v>11-(ｵ)</v>
          </cell>
        </row>
        <row r="259">
          <cell r="E259" t="str">
            <v>11-(ｶ)</v>
          </cell>
        </row>
        <row r="260">
          <cell r="E260" t="str">
            <v>12-(ｱ)</v>
          </cell>
        </row>
        <row r="261">
          <cell r="E261" t="str">
            <v>12-(ｲ)</v>
          </cell>
        </row>
        <row r="262">
          <cell r="E262" t="str">
            <v>12-(ｳ)</v>
          </cell>
        </row>
        <row r="263">
          <cell r="E263" t="str">
            <v>12-(ｴ)</v>
          </cell>
        </row>
        <row r="264">
          <cell r="E264" t="str">
            <v>12-(ｵ)</v>
          </cell>
        </row>
        <row r="265">
          <cell r="E265" t="str">
            <v>12-(ｶ)</v>
          </cell>
        </row>
        <row r="266">
          <cell r="E266" t="str">
            <v>13-(1)</v>
          </cell>
        </row>
        <row r="267">
          <cell r="E267" t="str">
            <v>13-(2)</v>
          </cell>
        </row>
        <row r="268">
          <cell r="E268" t="str">
            <v>13-(3)</v>
          </cell>
        </row>
        <row r="269">
          <cell r="E269" t="str">
            <v>14</v>
          </cell>
        </row>
        <row r="270">
          <cell r="E270" t="str">
            <v>15-ｱ</v>
          </cell>
        </row>
        <row r="271">
          <cell r="E271" t="str">
            <v>15-ｲ</v>
          </cell>
        </row>
        <row r="272">
          <cell r="E272" t="str">
            <v>15-ｳ</v>
          </cell>
        </row>
        <row r="273">
          <cell r="E273" t="str">
            <v>15-ｴ</v>
          </cell>
        </row>
        <row r="274">
          <cell r="E274" t="str">
            <v>15-ｵ</v>
          </cell>
        </row>
        <row r="275">
          <cell r="E275">
            <v>16</v>
          </cell>
        </row>
        <row r="276">
          <cell r="E276">
            <v>17</v>
          </cell>
        </row>
        <row r="277">
          <cell r="E277" t="str">
            <v>20-(1)</v>
          </cell>
        </row>
        <row r="278">
          <cell r="E278" t="str">
            <v>20-(2)</v>
          </cell>
        </row>
        <row r="279">
          <cell r="E279" t="str">
            <v>20-(3)</v>
          </cell>
        </row>
        <row r="280">
          <cell r="E280" t="str">
            <v>20-(4)</v>
          </cell>
        </row>
        <row r="281">
          <cell r="E281" t="str">
            <v>20-(5)</v>
          </cell>
        </row>
        <row r="282">
          <cell r="E282" t="str">
            <v>20-(6)</v>
          </cell>
        </row>
        <row r="283">
          <cell r="E283" t="str">
            <v>20-(7)-(ｱ)</v>
          </cell>
        </row>
        <row r="284">
          <cell r="E284" t="str">
            <v>20-(7)-(ｲ)</v>
          </cell>
        </row>
        <row r="285">
          <cell r="E285" t="str">
            <v>20-(7)-(ｳ)</v>
          </cell>
        </row>
        <row r="286">
          <cell r="E286" t="str">
            <v>20-(7)-(ｴ)</v>
          </cell>
        </row>
        <row r="287">
          <cell r="E287" t="str">
            <v>20-(7)-(ｵ)</v>
          </cell>
        </row>
        <row r="288">
          <cell r="E288" t="str">
            <v>20-(7)-(ｶ)</v>
          </cell>
        </row>
        <row r="289">
          <cell r="E289" t="str">
            <v>21-(1)</v>
          </cell>
        </row>
        <row r="290">
          <cell r="E290" t="str">
            <v>21-(2)</v>
          </cell>
        </row>
        <row r="291">
          <cell r="E291" t="str">
            <v>21-(3)</v>
          </cell>
        </row>
        <row r="292">
          <cell r="E292" t="str">
            <v>21-(4)</v>
          </cell>
        </row>
        <row r="293">
          <cell r="E293" t="str">
            <v>21-(5)</v>
          </cell>
        </row>
        <row r="294">
          <cell r="E294" t="str">
            <v>21-(6)-ｱ</v>
          </cell>
        </row>
        <row r="295">
          <cell r="E295" t="str">
            <v>21-(6)-ｲ</v>
          </cell>
        </row>
        <row r="296">
          <cell r="E296" t="str">
            <v>21-(6)-ｳ</v>
          </cell>
        </row>
        <row r="298">
          <cell r="E298" t="str">
            <v>19-(1)</v>
          </cell>
        </row>
        <row r="299">
          <cell r="E299" t="str">
            <v>19-(2)</v>
          </cell>
        </row>
        <row r="300">
          <cell r="E300" t="str">
            <v>19-(3)</v>
          </cell>
        </row>
        <row r="301">
          <cell r="E301" t="str">
            <v>19-(4)</v>
          </cell>
        </row>
        <row r="302">
          <cell r="E302" t="str">
            <v>19-(5)</v>
          </cell>
        </row>
        <row r="303">
          <cell r="E303" t="str">
            <v>19-(6)</v>
          </cell>
        </row>
        <row r="304">
          <cell r="E304" t="str">
            <v>19-(7)</v>
          </cell>
        </row>
        <row r="305">
          <cell r="E305" t="str">
            <v>19-(8)</v>
          </cell>
        </row>
        <row r="306">
          <cell r="E306" t="str">
            <v>19-(9)</v>
          </cell>
        </row>
        <row r="307">
          <cell r="E307" t="str">
            <v>19-(10)</v>
          </cell>
        </row>
        <row r="308">
          <cell r="E308" t="str">
            <v>19-(11)</v>
          </cell>
        </row>
        <row r="309">
          <cell r="E309" t="str">
            <v>19-(12)</v>
          </cell>
        </row>
        <row r="310">
          <cell r="E310" t="str">
            <v>19-(13)</v>
          </cell>
        </row>
        <row r="311">
          <cell r="E311" t="str">
            <v>19-(14)</v>
          </cell>
        </row>
        <row r="312">
          <cell r="E312" t="str">
            <v>19-(15)</v>
          </cell>
        </row>
        <row r="313">
          <cell r="E313" t="str">
            <v>19-(16)</v>
          </cell>
        </row>
        <row r="314">
          <cell r="E314" t="str">
            <v>19-(17)</v>
          </cell>
        </row>
        <row r="315">
          <cell r="E315" t="str">
            <v>19-(18)</v>
          </cell>
        </row>
        <row r="316">
          <cell r="E316" t="str">
            <v>19-(19)</v>
          </cell>
        </row>
        <row r="317">
          <cell r="E317" t="str">
            <v>19-(20)</v>
          </cell>
        </row>
        <row r="318">
          <cell r="E318" t="str">
            <v>19-(21)</v>
          </cell>
        </row>
        <row r="319">
          <cell r="E319" t="str">
            <v>19-(22)</v>
          </cell>
        </row>
        <row r="320">
          <cell r="E320" t="str">
            <v>19-(23)</v>
          </cell>
        </row>
        <row r="321">
          <cell r="E321" t="str">
            <v>19-(24)</v>
          </cell>
        </row>
        <row r="322">
          <cell r="E322" t="str">
            <v>19-(25)</v>
          </cell>
        </row>
        <row r="323">
          <cell r="E323" t="str">
            <v>19-(26)</v>
          </cell>
        </row>
        <row r="324">
          <cell r="E324" t="str">
            <v>19-(27)</v>
          </cell>
        </row>
        <row r="325">
          <cell r="E325" t="str">
            <v>19-(28)-ｱ</v>
          </cell>
        </row>
        <row r="326">
          <cell r="E326" t="str">
            <v>19-(28)-ｲ</v>
          </cell>
        </row>
        <row r="327">
          <cell r="E327" t="str">
            <v>19-(28)-ｳ</v>
          </cell>
        </row>
        <row r="328">
          <cell r="E328" t="str">
            <v>19-(29)</v>
          </cell>
        </row>
      </sheetData>
      <sheetData sheetId="7">
        <row r="4">
          <cell r="C4" t="str">
            <v>01 空知総合振興局</v>
          </cell>
          <cell r="AE4" t="str">
            <v>一般ハード</v>
          </cell>
          <cell r="AI4" t="str">
            <v>福祉介護ハード</v>
          </cell>
          <cell r="AM4" t="str">
            <v>エゾシカ</v>
          </cell>
        </row>
        <row r="5">
          <cell r="C5" t="str">
            <v>02 石狩振興局</v>
          </cell>
          <cell r="AE5" t="str">
            <v>農業振興</v>
          </cell>
          <cell r="AI5" t="str">
            <v>福祉介護ソフト</v>
          </cell>
        </row>
        <row r="6">
          <cell r="C6" t="str">
            <v>03 後志総合振興局</v>
          </cell>
          <cell r="AE6" t="str">
            <v>漁業振興</v>
          </cell>
        </row>
        <row r="7">
          <cell r="C7" t="str">
            <v>04 胆振総合振興局</v>
          </cell>
          <cell r="AE7" t="str">
            <v>一般ソフト(市町村)</v>
          </cell>
        </row>
        <row r="8">
          <cell r="C8" t="str">
            <v>05 日高振興局</v>
          </cell>
          <cell r="AE8" t="str">
            <v>一般ソフト(団体)</v>
          </cell>
        </row>
        <row r="9">
          <cell r="C9" t="str">
            <v>06 渡島総合振興局</v>
          </cell>
          <cell r="AE9" t="str">
            <v>一般ソフト(地域雇用)</v>
          </cell>
        </row>
        <row r="10">
          <cell r="C10" t="str">
            <v>07 檜山振興局</v>
          </cell>
          <cell r="AE10" t="str">
            <v>一般ソフト(新産業)</v>
          </cell>
        </row>
        <row r="11">
          <cell r="C11" t="str">
            <v>08 上川総合振興局</v>
          </cell>
          <cell r="AE11" t="str">
            <v>一般ソフト(省ｴﾈ･新ｴﾈ)</v>
          </cell>
        </row>
        <row r="12">
          <cell r="C12" t="str">
            <v>09 留萌振興局</v>
          </cell>
          <cell r="AE12" t="str">
            <v>小規模土地改良</v>
          </cell>
        </row>
        <row r="13">
          <cell r="C13" t="str">
            <v>10 宗谷総合振興局</v>
          </cell>
          <cell r="AE13" t="str">
            <v>小規模林道</v>
          </cell>
        </row>
        <row r="14">
          <cell r="C14" t="str">
            <v>11 オホーツク総合振興局</v>
          </cell>
          <cell r="AE14" t="str">
            <v>小規模治山</v>
          </cell>
        </row>
        <row r="15">
          <cell r="C15" t="str">
            <v>12 十勝総合振興局</v>
          </cell>
          <cell r="AE15" t="str">
            <v>船揚場整備</v>
          </cell>
        </row>
        <row r="16">
          <cell r="C16" t="str">
            <v>13 釧路総合振興局</v>
          </cell>
          <cell r="AE16" t="str">
            <v>集落ハード</v>
          </cell>
        </row>
        <row r="17">
          <cell r="C17" t="str">
            <v>14 根室振興局</v>
          </cell>
          <cell r="AE17" t="str">
            <v>集落ソフト</v>
          </cell>
        </row>
        <row r="18">
          <cell r="AE18" t="str">
            <v>合併ハード</v>
          </cell>
        </row>
        <row r="19">
          <cell r="AE19" t="str">
            <v>合併ソフト</v>
          </cell>
        </row>
        <row r="23">
          <cell r="AE23" t="str">
            <v>直営</v>
          </cell>
        </row>
        <row r="24">
          <cell r="AE24" t="str">
            <v>請負</v>
          </cell>
        </row>
        <row r="25">
          <cell r="AE25" t="str">
            <v>補助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①一般等"/>
      <sheetName val="②福祉･介護"/>
      <sheetName val="③エゾシカ"/>
      <sheetName val="【自動計算】区分別総括表"/>
      <sheetName val="【自動計算】福祉介護総括表(要望)"/>
      <sheetName val="H27事業コード表"/>
      <sheetName val="プルダウン用"/>
    </sheetNames>
    <sheetDataSet>
      <sheetData sheetId="0"/>
      <sheetData sheetId="1"/>
      <sheetData sheetId="2"/>
      <sheetData sheetId="3"/>
      <sheetData sheetId="4"/>
      <sheetData sheetId="5"/>
      <sheetData sheetId="6">
        <row r="3">
          <cell r="E3" t="str">
            <v>1-(1)</v>
          </cell>
        </row>
        <row r="4">
          <cell r="E4" t="str">
            <v>1-(2)</v>
          </cell>
        </row>
        <row r="5">
          <cell r="E5" t="str">
            <v>1-(3)</v>
          </cell>
        </row>
        <row r="6">
          <cell r="E6" t="str">
            <v>1-(4)-(ｱ)</v>
          </cell>
        </row>
        <row r="7">
          <cell r="E7" t="str">
            <v>1-(4)-(ｲ)</v>
          </cell>
        </row>
        <row r="8">
          <cell r="E8" t="str">
            <v>1-(4)-(ｳ)</v>
          </cell>
        </row>
        <row r="9">
          <cell r="E9" t="str">
            <v>1-(4)-(ｴ)</v>
          </cell>
        </row>
        <row r="10">
          <cell r="E10" t="str">
            <v>1-(4)-(ｵ)</v>
          </cell>
        </row>
        <row r="11">
          <cell r="E11" t="str">
            <v>1-(4)-(ｶ)</v>
          </cell>
        </row>
        <row r="12">
          <cell r="E12" t="str">
            <v>1-(5)</v>
          </cell>
        </row>
        <row r="13">
          <cell r="E13" t="str">
            <v>1-(6)-(ｱ)</v>
          </cell>
        </row>
        <row r="14">
          <cell r="E14" t="str">
            <v>1-(6)-(ｲ)</v>
          </cell>
        </row>
        <row r="15">
          <cell r="E15" t="str">
            <v>1-(6)-(ｳ)</v>
          </cell>
        </row>
        <row r="16">
          <cell r="E16" t="str">
            <v>1-(6)-(ｴ)</v>
          </cell>
        </row>
        <row r="17">
          <cell r="E17" t="str">
            <v>1-(6)-(ｵ)</v>
          </cell>
        </row>
        <row r="18">
          <cell r="E18" t="str">
            <v>1-(6)-(ｶ)</v>
          </cell>
        </row>
        <row r="19">
          <cell r="E19" t="str">
            <v>2-(1)</v>
          </cell>
        </row>
        <row r="20">
          <cell r="E20" t="str">
            <v>2-(2)</v>
          </cell>
        </row>
        <row r="21">
          <cell r="E21" t="str">
            <v>2-(3)</v>
          </cell>
        </row>
        <row r="22">
          <cell r="E22" t="str">
            <v>2-(4)</v>
          </cell>
        </row>
        <row r="23">
          <cell r="E23" t="str">
            <v>2-(4)-ｱ</v>
          </cell>
        </row>
        <row r="24">
          <cell r="E24" t="str">
            <v>2-(5)-(ｱ)</v>
          </cell>
        </row>
        <row r="25">
          <cell r="E25" t="str">
            <v>2-(5)-(ｲ)</v>
          </cell>
        </row>
        <row r="26">
          <cell r="E26" t="str">
            <v>2-(5)-(ｳ)</v>
          </cell>
        </row>
        <row r="27">
          <cell r="E27" t="str">
            <v>2-(5)-(ｴ)</v>
          </cell>
        </row>
        <row r="28">
          <cell r="E28" t="str">
            <v>2-(5)-(ｵ)</v>
          </cell>
        </row>
        <row r="29">
          <cell r="E29" t="str">
            <v>2-(5)-(ｶ)</v>
          </cell>
        </row>
        <row r="30">
          <cell r="E30" t="str">
            <v>2-(6)-(ｱ)</v>
          </cell>
        </row>
        <row r="31">
          <cell r="E31" t="str">
            <v>2-(6)-(ｲ)</v>
          </cell>
        </row>
        <row r="32">
          <cell r="E32" t="str">
            <v>2-(6)-(ｳ)</v>
          </cell>
        </row>
        <row r="33">
          <cell r="E33" t="str">
            <v>2-(6)-(ｴ)</v>
          </cell>
        </row>
        <row r="34">
          <cell r="E34" t="str">
            <v>2-(6)-(ｵ)</v>
          </cell>
        </row>
        <row r="35">
          <cell r="E35" t="str">
            <v>2-(6)-(ｶ)</v>
          </cell>
        </row>
        <row r="36">
          <cell r="E36" t="str">
            <v>2-(7)</v>
          </cell>
        </row>
        <row r="37">
          <cell r="E37" t="str">
            <v>2-(8)-(ｱ)</v>
          </cell>
        </row>
        <row r="38">
          <cell r="E38" t="str">
            <v>2-(8)-(ｲ)</v>
          </cell>
        </row>
        <row r="39">
          <cell r="E39" t="str">
            <v>2-(8)-(ｳ)</v>
          </cell>
        </row>
        <row r="40">
          <cell r="E40" t="str">
            <v>2-(8)-(ｴ)</v>
          </cell>
        </row>
        <row r="41">
          <cell r="E41" t="str">
            <v>2-(8)-(ｵ)</v>
          </cell>
        </row>
        <row r="42">
          <cell r="E42" t="str">
            <v>2-(8)-(ｶ)</v>
          </cell>
        </row>
        <row r="43">
          <cell r="E43" t="str">
            <v>3-(1)</v>
          </cell>
        </row>
        <row r="44">
          <cell r="E44" t="str">
            <v>3-(2)</v>
          </cell>
        </row>
        <row r="45">
          <cell r="E45" t="str">
            <v>3-(3)</v>
          </cell>
        </row>
        <row r="46">
          <cell r="E46" t="str">
            <v>3-(4)</v>
          </cell>
        </row>
        <row r="47">
          <cell r="E47" t="str">
            <v>3-(5)</v>
          </cell>
        </row>
        <row r="48">
          <cell r="E48" t="str">
            <v>3-(6)-(ｱ)</v>
          </cell>
        </row>
        <row r="49">
          <cell r="E49" t="str">
            <v>3-(6)-(ｲ)</v>
          </cell>
        </row>
        <row r="50">
          <cell r="E50" t="str">
            <v>3-(6)-(ｳ)</v>
          </cell>
        </row>
        <row r="51">
          <cell r="E51" t="str">
            <v>3-(6)-(ｴ)</v>
          </cell>
        </row>
        <row r="52">
          <cell r="E52" t="str">
            <v>3-(6)-(ｵ)</v>
          </cell>
        </row>
        <row r="53">
          <cell r="E53" t="str">
            <v>3-(6)-(ｶ)</v>
          </cell>
        </row>
        <row r="54">
          <cell r="E54" t="str">
            <v>3-(7)-(ｱ)</v>
          </cell>
        </row>
        <row r="55">
          <cell r="E55" t="str">
            <v>3-(7)-(ｲ)</v>
          </cell>
        </row>
        <row r="56">
          <cell r="E56" t="str">
            <v>3-(7)-(ｳ)</v>
          </cell>
        </row>
        <row r="57">
          <cell r="E57" t="str">
            <v>3-(7)-(ｴ)</v>
          </cell>
        </row>
        <row r="58">
          <cell r="E58" t="str">
            <v>3-(7)-(ｵ)</v>
          </cell>
        </row>
        <row r="59">
          <cell r="E59" t="str">
            <v>3-(7)-(ｶ)</v>
          </cell>
        </row>
        <row r="60">
          <cell r="E60" t="str">
            <v>3-(8)-(ｱ)</v>
          </cell>
        </row>
        <row r="61">
          <cell r="E61" t="str">
            <v>3-(8)-(ｲ)</v>
          </cell>
        </row>
        <row r="62">
          <cell r="E62" t="str">
            <v>3-(8)-(ｳ)</v>
          </cell>
        </row>
        <row r="63">
          <cell r="E63" t="str">
            <v>3-(8)-(ｴ)</v>
          </cell>
        </row>
        <row r="64">
          <cell r="E64" t="str">
            <v>3-(8)-(ｵ)</v>
          </cell>
        </row>
        <row r="65">
          <cell r="E65" t="str">
            <v>3-(8)-(ｶ)</v>
          </cell>
        </row>
        <row r="66">
          <cell r="E66" t="str">
            <v>3-(9)-(ｱ)</v>
          </cell>
        </row>
        <row r="67">
          <cell r="E67" t="str">
            <v>3-(9)-(ｲ)</v>
          </cell>
        </row>
        <row r="68">
          <cell r="E68" t="str">
            <v>3-(9)-(ｳ)</v>
          </cell>
        </row>
        <row r="69">
          <cell r="E69" t="str">
            <v>3-(9)-(ｴ)</v>
          </cell>
        </row>
        <row r="70">
          <cell r="E70" t="str">
            <v>3-(9)-(ｵ)</v>
          </cell>
        </row>
        <row r="71">
          <cell r="E71" t="str">
            <v>3-(9)-(ｶ)</v>
          </cell>
        </row>
        <row r="72">
          <cell r="E72" t="str">
            <v>3-(10)-(ｱ)</v>
          </cell>
        </row>
        <row r="73">
          <cell r="E73" t="str">
            <v>3-(10)-(ｲ)</v>
          </cell>
        </row>
        <row r="74">
          <cell r="E74" t="str">
            <v>3-(10)-(ｳ)</v>
          </cell>
        </row>
        <row r="75">
          <cell r="E75" t="str">
            <v>3-(10)-(ｴ)</v>
          </cell>
        </row>
        <row r="76">
          <cell r="E76" t="str">
            <v>3-(10)-(ｵ)</v>
          </cell>
        </row>
        <row r="77">
          <cell r="E77" t="str">
            <v>3-(10)-(ｶ)</v>
          </cell>
        </row>
        <row r="78">
          <cell r="E78" t="str">
            <v>3-(11)-(ｱ)</v>
          </cell>
        </row>
        <row r="79">
          <cell r="E79" t="str">
            <v>3-(11)-(ｲ)</v>
          </cell>
        </row>
        <row r="80">
          <cell r="E80" t="str">
            <v>3-(11)-(ｳ)</v>
          </cell>
        </row>
        <row r="81">
          <cell r="E81" t="str">
            <v>3-(11)-(ｴ)</v>
          </cell>
        </row>
        <row r="82">
          <cell r="E82" t="str">
            <v>3-(11)-(ｵ)</v>
          </cell>
        </row>
        <row r="83">
          <cell r="E83" t="str">
            <v>3-(11)-(ｶ)</v>
          </cell>
        </row>
        <row r="84">
          <cell r="E84" t="str">
            <v>3-(12)</v>
          </cell>
        </row>
        <row r="85">
          <cell r="E85" t="str">
            <v>3-(13)-(ｱ)</v>
          </cell>
        </row>
        <row r="86">
          <cell r="E86" t="str">
            <v>3-(13)-(ｲ)</v>
          </cell>
        </row>
        <row r="87">
          <cell r="E87" t="str">
            <v>3-(13)-(ｳ)</v>
          </cell>
        </row>
        <row r="88">
          <cell r="E88" t="str">
            <v>3-(13)-(ｴ)</v>
          </cell>
        </row>
        <row r="89">
          <cell r="E89" t="str">
            <v>3-(13)-(ｵ)</v>
          </cell>
        </row>
        <row r="90">
          <cell r="E90" t="str">
            <v>3-(13)-(ｶ)</v>
          </cell>
        </row>
        <row r="91">
          <cell r="E91" t="str">
            <v>4-(1)</v>
          </cell>
        </row>
        <row r="92">
          <cell r="E92" t="str">
            <v>4-(2)</v>
          </cell>
        </row>
        <row r="93">
          <cell r="E93" t="str">
            <v>4-(3)</v>
          </cell>
        </row>
        <row r="94">
          <cell r="E94" t="str">
            <v>4-(4)-(ｱ)</v>
          </cell>
        </row>
        <row r="95">
          <cell r="E95" t="str">
            <v>4-(4)-(ｲ)</v>
          </cell>
        </row>
        <row r="96">
          <cell r="E96" t="str">
            <v>4-(4)-(ｳ)</v>
          </cell>
        </row>
        <row r="97">
          <cell r="E97" t="str">
            <v>4-(4)-(ｴ)</v>
          </cell>
        </row>
        <row r="98">
          <cell r="E98" t="str">
            <v>4-(4)-(ｵ)</v>
          </cell>
        </row>
        <row r="99">
          <cell r="E99" t="str">
            <v>4-(4)-(ｶ)</v>
          </cell>
        </row>
        <row r="100">
          <cell r="E100" t="str">
            <v>4-(5)</v>
          </cell>
        </row>
        <row r="101">
          <cell r="E101" t="str">
            <v>4-(6)-(ｱ)</v>
          </cell>
        </row>
        <row r="102">
          <cell r="E102" t="str">
            <v>4-(6)-(ｲ)</v>
          </cell>
        </row>
        <row r="103">
          <cell r="E103" t="str">
            <v>4-(6)-(ｳ)</v>
          </cell>
        </row>
        <row r="104">
          <cell r="E104" t="str">
            <v>4-(6)-(ｴ)</v>
          </cell>
        </row>
        <row r="105">
          <cell r="E105" t="str">
            <v>4-(6)-(ｵ)</v>
          </cell>
        </row>
        <row r="106">
          <cell r="E106" t="str">
            <v>4-(6)-(ｶ)</v>
          </cell>
        </row>
        <row r="107">
          <cell r="E107" t="str">
            <v>5-(1)</v>
          </cell>
        </row>
        <row r="108">
          <cell r="E108" t="str">
            <v>5-(2)</v>
          </cell>
        </row>
        <row r="109">
          <cell r="E109" t="str">
            <v>5-(3)-(ｱ)</v>
          </cell>
        </row>
        <row r="110">
          <cell r="E110" t="str">
            <v>5-(3)-(ｲ)</v>
          </cell>
        </row>
        <row r="111">
          <cell r="E111" t="str">
            <v>5-(3)-(ｳ)</v>
          </cell>
        </row>
        <row r="112">
          <cell r="E112" t="str">
            <v>5-(3)-(ｴ)</v>
          </cell>
        </row>
        <row r="113">
          <cell r="E113" t="str">
            <v>5-(3)-(ｵ)</v>
          </cell>
        </row>
        <row r="114">
          <cell r="E114" t="str">
            <v>5-(3)-(ｶ)</v>
          </cell>
        </row>
        <row r="115">
          <cell r="E115" t="str">
            <v>5-(4)</v>
          </cell>
        </row>
        <row r="116">
          <cell r="E116" t="str">
            <v>5-(5)-(ｱ)</v>
          </cell>
        </row>
        <row r="117">
          <cell r="E117" t="str">
            <v>5-(5)-(ｲ)</v>
          </cell>
        </row>
        <row r="118">
          <cell r="E118" t="str">
            <v>5-(5)-(ｳ)</v>
          </cell>
        </row>
        <row r="119">
          <cell r="E119" t="str">
            <v>5-(5)-(ｴ)</v>
          </cell>
        </row>
        <row r="120">
          <cell r="E120" t="str">
            <v>5-(5)-(ｵ)</v>
          </cell>
        </row>
        <row r="121">
          <cell r="E121" t="str">
            <v>5-(5)-(ｶ)</v>
          </cell>
        </row>
        <row r="122">
          <cell r="E122" t="str">
            <v>6-(1)-(1)</v>
          </cell>
        </row>
        <row r="123">
          <cell r="E123" t="str">
            <v>6-(1)-(2)</v>
          </cell>
        </row>
        <row r="124">
          <cell r="E124" t="str">
            <v>6-(1)-(3)</v>
          </cell>
        </row>
        <row r="125">
          <cell r="E125" t="str">
            <v>6-(1)-(4)</v>
          </cell>
        </row>
        <row r="126">
          <cell r="E126" t="str">
            <v>6-(1)-(5)</v>
          </cell>
        </row>
        <row r="127">
          <cell r="E127" t="str">
            <v>6-(2)-(1)</v>
          </cell>
        </row>
        <row r="128">
          <cell r="E128" t="str">
            <v>6-(2)-(2)</v>
          </cell>
        </row>
        <row r="129">
          <cell r="E129" t="str">
            <v>6-(2)-(3)</v>
          </cell>
        </row>
        <row r="130">
          <cell r="E130" t="str">
            <v>6-(2)-(4)</v>
          </cell>
        </row>
        <row r="131">
          <cell r="E131" t="str">
            <v>6-(2)-(5)</v>
          </cell>
        </row>
        <row r="132">
          <cell r="E132" t="str">
            <v>6-(2)-(6)</v>
          </cell>
        </row>
        <row r="133">
          <cell r="E133" t="str">
            <v>6-(2)-(7)</v>
          </cell>
        </row>
        <row r="134">
          <cell r="E134" t="str">
            <v>6-(3)</v>
          </cell>
        </row>
        <row r="135">
          <cell r="E135" t="str">
            <v>6-(4)-(ｱ)</v>
          </cell>
        </row>
        <row r="136">
          <cell r="E136" t="str">
            <v>6-(4)-(ｲ)</v>
          </cell>
        </row>
        <row r="137">
          <cell r="E137" t="str">
            <v>6-(4)-(ｳ)</v>
          </cell>
        </row>
        <row r="138">
          <cell r="E138" t="str">
            <v>6-(4)-(ｴ)</v>
          </cell>
        </row>
        <row r="139">
          <cell r="E139" t="str">
            <v>6-(4)-(ｵ)</v>
          </cell>
        </row>
        <row r="140">
          <cell r="E140" t="str">
            <v>6-(4)-(ｶ)</v>
          </cell>
        </row>
        <row r="141">
          <cell r="E141" t="str">
            <v>6-(5)-(ｱ)</v>
          </cell>
        </row>
        <row r="142">
          <cell r="E142" t="str">
            <v>6-(5)-(ｲ)</v>
          </cell>
        </row>
        <row r="143">
          <cell r="E143" t="str">
            <v>6-(5)-(ｳ)</v>
          </cell>
        </row>
        <row r="144">
          <cell r="E144" t="str">
            <v>6-(5)-(ｴ)</v>
          </cell>
        </row>
        <row r="145">
          <cell r="E145" t="str">
            <v>6-(5)-(ｵ)</v>
          </cell>
        </row>
        <row r="146">
          <cell r="E146" t="str">
            <v>6-(5)-(ｶ)</v>
          </cell>
        </row>
        <row r="147">
          <cell r="E147" t="str">
            <v>6-(6)-(ｱ)</v>
          </cell>
        </row>
        <row r="148">
          <cell r="E148" t="str">
            <v>6-(6)-(ｲ)</v>
          </cell>
        </row>
        <row r="149">
          <cell r="E149" t="str">
            <v>6-(6)-(ｳ)</v>
          </cell>
        </row>
        <row r="150">
          <cell r="E150" t="str">
            <v>6-(6)-(ｴ)</v>
          </cell>
        </row>
        <row r="151">
          <cell r="E151" t="str">
            <v>6-(6)-(ｵ)</v>
          </cell>
        </row>
        <row r="152">
          <cell r="E152" t="str">
            <v>6-(6)-(ｶ)</v>
          </cell>
        </row>
        <row r="153">
          <cell r="E153" t="str">
            <v>6-(7)-(ｱ)</v>
          </cell>
        </row>
        <row r="154">
          <cell r="E154" t="str">
            <v>6-(7)-(ｲ)</v>
          </cell>
        </row>
        <row r="155">
          <cell r="E155" t="str">
            <v>6-(7)-(ｳ)</v>
          </cell>
        </row>
        <row r="156">
          <cell r="E156" t="str">
            <v>6-(7)-(ｴ)</v>
          </cell>
        </row>
        <row r="157">
          <cell r="E157" t="str">
            <v>6-(7)-(ｵ)</v>
          </cell>
        </row>
        <row r="158">
          <cell r="E158" t="str">
            <v>6-(7)-(ｶ)</v>
          </cell>
        </row>
        <row r="159">
          <cell r="E159" t="str">
            <v>6-(8)-(ｱ)</v>
          </cell>
        </row>
        <row r="160">
          <cell r="E160" t="str">
            <v>6-(8)-(ｲ)</v>
          </cell>
        </row>
        <row r="161">
          <cell r="E161" t="str">
            <v>6-(8)-(ｳ)</v>
          </cell>
        </row>
        <row r="162">
          <cell r="E162" t="str">
            <v>6-(8)-(ｴ)</v>
          </cell>
        </row>
        <row r="163">
          <cell r="E163" t="str">
            <v>6-(8)-(ｵ)</v>
          </cell>
        </row>
        <row r="164">
          <cell r="E164" t="str">
            <v>6-(8)-(ｶ)</v>
          </cell>
        </row>
        <row r="165">
          <cell r="E165" t="str">
            <v>6-(9)-1-(1)-ｱ</v>
          </cell>
        </row>
        <row r="166">
          <cell r="E166" t="str">
            <v>6-(9)-1-(1)-ｲ</v>
          </cell>
        </row>
        <row r="167">
          <cell r="E167" t="str">
            <v>6-(9)-1-(1)-ｳ</v>
          </cell>
        </row>
        <row r="168">
          <cell r="E168" t="str">
            <v>6-(9)-1-(1)-ｴ</v>
          </cell>
        </row>
        <row r="169">
          <cell r="E169" t="str">
            <v>6-(9)-1-(2)-ｱ</v>
          </cell>
        </row>
        <row r="170">
          <cell r="E170" t="str">
            <v>6-(9)-1-(2)-ｲ</v>
          </cell>
        </row>
        <row r="171">
          <cell r="E171" t="str">
            <v>6-(9)-1-(2)-ｳ</v>
          </cell>
        </row>
        <row r="172">
          <cell r="E172" t="str">
            <v>6-(9)-1-(2)-ｴ</v>
          </cell>
        </row>
        <row r="173">
          <cell r="E173" t="str">
            <v>6-(9)-2-(1)-ｱ</v>
          </cell>
        </row>
        <row r="174">
          <cell r="E174" t="str">
            <v>6-(9)-2-(1)-ｲ</v>
          </cell>
        </row>
        <row r="175">
          <cell r="E175" t="str">
            <v>6-(9)-2-(1)-ｳ</v>
          </cell>
        </row>
        <row r="176">
          <cell r="E176" t="str">
            <v>6-(9)-2-(1)-ｴ</v>
          </cell>
        </row>
        <row r="177">
          <cell r="E177" t="str">
            <v>6-(9)-2-(1)-ｵ</v>
          </cell>
        </row>
        <row r="178">
          <cell r="E178" t="str">
            <v>6-(9)-2-(1)-ｶ</v>
          </cell>
        </row>
        <row r="179">
          <cell r="E179" t="str">
            <v>6-(9)-2-(1)-ｷ</v>
          </cell>
        </row>
        <row r="180">
          <cell r="E180" t="str">
            <v>6-(9)-2-(1)-ｸ</v>
          </cell>
        </row>
        <row r="181">
          <cell r="E181" t="str">
            <v>6-(9)-2-(1)-ｹ</v>
          </cell>
        </row>
        <row r="182">
          <cell r="E182" t="str">
            <v>6-(9)-2-(2)-ｱ</v>
          </cell>
        </row>
        <row r="183">
          <cell r="E183" t="str">
            <v>6-(9)-2-(2)-ｲ</v>
          </cell>
        </row>
        <row r="184">
          <cell r="E184" t="str">
            <v>6-(9)-2-(2)-ｳ</v>
          </cell>
        </row>
        <row r="185">
          <cell r="E185" t="str">
            <v>6-(9)-2-(2)-ｴ</v>
          </cell>
        </row>
        <row r="186">
          <cell r="E186" t="str">
            <v>6-(9)-2-(2)-ｵ</v>
          </cell>
        </row>
        <row r="187">
          <cell r="E187" t="str">
            <v>6-(9)-2-(2)-ｶ</v>
          </cell>
        </row>
        <row r="188">
          <cell r="E188" t="str">
            <v>6-(9)-2-(2)-ｷ</v>
          </cell>
        </row>
        <row r="189">
          <cell r="E189" t="str">
            <v>6-(9)-2-(2)-ｸ</v>
          </cell>
        </row>
        <row r="190">
          <cell r="E190" t="str">
            <v>6-(9)-2-(2)-ｹ</v>
          </cell>
        </row>
        <row r="191">
          <cell r="E191" t="str">
            <v>6-(9)-2-(3)-ｱ</v>
          </cell>
        </row>
        <row r="192">
          <cell r="E192" t="str">
            <v>6-(9)-2-(3)-ｲ</v>
          </cell>
        </row>
        <row r="193">
          <cell r="E193" t="str">
            <v>6-(9)-2-(3)-ｳ</v>
          </cell>
        </row>
        <row r="194">
          <cell r="E194" t="str">
            <v>6-(9)-2-(3)-ｴ</v>
          </cell>
        </row>
        <row r="195">
          <cell r="E195" t="str">
            <v>6-(9)-2-(3)-ｵ</v>
          </cell>
        </row>
        <row r="196">
          <cell r="E196" t="str">
            <v>6-(9)-2-(3)-ｶ</v>
          </cell>
        </row>
        <row r="197">
          <cell r="E197" t="str">
            <v>6-(9)-2-(3)-ｷ</v>
          </cell>
        </row>
        <row r="198">
          <cell r="E198" t="str">
            <v>6-(9)-2-(3)-ｸ</v>
          </cell>
        </row>
        <row r="199">
          <cell r="E199" t="str">
            <v>6-(9)-2-(3)-ｹ</v>
          </cell>
        </row>
        <row r="200">
          <cell r="E200" t="str">
            <v>6-(10)-(ｱ)</v>
          </cell>
        </row>
        <row r="201">
          <cell r="E201" t="str">
            <v>6-(10)-(ｲ)</v>
          </cell>
        </row>
        <row r="202">
          <cell r="E202" t="str">
            <v>6-(10)-(ｳ)</v>
          </cell>
        </row>
        <row r="203">
          <cell r="E203" t="str">
            <v>6-(10)-(ｴ)</v>
          </cell>
        </row>
        <row r="204">
          <cell r="E204" t="str">
            <v>6-(10)-(ｵ)</v>
          </cell>
        </row>
        <row r="205">
          <cell r="E205" t="str">
            <v>6-(10)-(ｶ)</v>
          </cell>
        </row>
        <row r="206">
          <cell r="E206" t="str">
            <v>7-(1)</v>
          </cell>
        </row>
        <row r="207">
          <cell r="E207" t="str">
            <v>7-(2)</v>
          </cell>
        </row>
        <row r="208">
          <cell r="E208" t="str">
            <v>7-(3)</v>
          </cell>
        </row>
        <row r="209">
          <cell r="E209" t="str">
            <v>8-(1)</v>
          </cell>
        </row>
        <row r="210">
          <cell r="E210" t="str">
            <v>8-(2)-(ｱ)</v>
          </cell>
        </row>
        <row r="211">
          <cell r="E211" t="str">
            <v>8-(2)-(ｲ)</v>
          </cell>
        </row>
        <row r="212">
          <cell r="E212" t="str">
            <v>8-(2)-(ｳ)</v>
          </cell>
        </row>
        <row r="213">
          <cell r="E213" t="str">
            <v>8-(2)-(ｴ)</v>
          </cell>
        </row>
        <row r="214">
          <cell r="E214" t="str">
            <v>8-(2)-(ｵ)</v>
          </cell>
        </row>
        <row r="215">
          <cell r="E215" t="str">
            <v>8-(2)-(ｶ)</v>
          </cell>
        </row>
        <row r="216">
          <cell r="E216" t="str">
            <v>9-(ｱ)</v>
          </cell>
        </row>
        <row r="217">
          <cell r="E217" t="str">
            <v>9-(ｲ)</v>
          </cell>
        </row>
        <row r="218">
          <cell r="E218" t="str">
            <v>9-(ｳ)</v>
          </cell>
        </row>
        <row r="219">
          <cell r="E219" t="str">
            <v>9-(ｴ)</v>
          </cell>
        </row>
        <row r="220">
          <cell r="E220" t="str">
            <v>9-(ｵ)</v>
          </cell>
        </row>
        <row r="221">
          <cell r="E221" t="str">
            <v>9-(ｶ)</v>
          </cell>
        </row>
        <row r="222">
          <cell r="E222" t="str">
            <v>10</v>
          </cell>
        </row>
        <row r="223">
          <cell r="E223" t="str">
            <v>10-(1)-(ｱ)</v>
          </cell>
        </row>
        <row r="224">
          <cell r="E224" t="str">
            <v>10-(1)-(ｲ)</v>
          </cell>
        </row>
        <row r="225">
          <cell r="E225" t="str">
            <v>10-(1)-(ｳ)</v>
          </cell>
        </row>
        <row r="226">
          <cell r="E226" t="str">
            <v>10-(1)-(ｴ)</v>
          </cell>
        </row>
        <row r="227">
          <cell r="E227" t="str">
            <v>10-(1)-(ｵ)</v>
          </cell>
        </row>
        <row r="228">
          <cell r="E228" t="str">
            <v>10-(1)-(ｶ)</v>
          </cell>
        </row>
        <row r="229">
          <cell r="E229" t="str">
            <v>10-(2)-(ｱ)</v>
          </cell>
        </row>
        <row r="230">
          <cell r="E230" t="str">
            <v>10-(2)-(ｲ)</v>
          </cell>
        </row>
        <row r="231">
          <cell r="E231" t="str">
            <v>10-(2)-(ｳ)</v>
          </cell>
        </row>
        <row r="232">
          <cell r="E232" t="str">
            <v>10-(2)-(ｴ)</v>
          </cell>
        </row>
        <row r="233">
          <cell r="E233" t="str">
            <v>10-(2)-(ｵ)</v>
          </cell>
        </row>
        <row r="234">
          <cell r="E234" t="str">
            <v>10-(2)-(ｶ)</v>
          </cell>
        </row>
        <row r="235">
          <cell r="E235" t="str">
            <v>10-(3)-(ｱ)</v>
          </cell>
        </row>
        <row r="236">
          <cell r="E236" t="str">
            <v>10-(3)-(ｲ)</v>
          </cell>
        </row>
        <row r="237">
          <cell r="E237" t="str">
            <v>10-(3)-(ｳ)</v>
          </cell>
        </row>
        <row r="238">
          <cell r="E238" t="str">
            <v>10-(3)-(ｴ)</v>
          </cell>
        </row>
        <row r="239">
          <cell r="E239" t="str">
            <v>10-(3)-(ｵ)</v>
          </cell>
        </row>
        <row r="240">
          <cell r="E240" t="str">
            <v>10-(3)-(ｶ)</v>
          </cell>
        </row>
        <row r="241">
          <cell r="E241" t="str">
            <v>10-(4)-(ｱ)</v>
          </cell>
        </row>
        <row r="242">
          <cell r="E242" t="str">
            <v>10-(4)-(ｲ)</v>
          </cell>
        </row>
        <row r="243">
          <cell r="E243" t="str">
            <v>10-(4)-(ｳ)</v>
          </cell>
        </row>
        <row r="244">
          <cell r="E244" t="str">
            <v>10-(4)-(ｴ)</v>
          </cell>
        </row>
        <row r="245">
          <cell r="E245" t="str">
            <v>10-(4)-(ｵ)</v>
          </cell>
        </row>
        <row r="246">
          <cell r="E246" t="str">
            <v>10-(4)-(ｶ)</v>
          </cell>
        </row>
        <row r="247">
          <cell r="E247" t="str">
            <v>10-(5)-(ｱ)</v>
          </cell>
        </row>
        <row r="248">
          <cell r="E248" t="str">
            <v>10-(5)-(ｲ)</v>
          </cell>
        </row>
        <row r="249">
          <cell r="E249" t="str">
            <v>10-(5)-(ｳ)</v>
          </cell>
        </row>
        <row r="250">
          <cell r="E250" t="str">
            <v>10-(5)-(ｴ)</v>
          </cell>
        </row>
        <row r="251">
          <cell r="E251" t="str">
            <v>10-(5)-(ｵ)</v>
          </cell>
        </row>
        <row r="252">
          <cell r="E252" t="str">
            <v>10-(5)-(ｶ)</v>
          </cell>
        </row>
        <row r="253">
          <cell r="E253" t="str">
            <v>11</v>
          </cell>
        </row>
        <row r="254">
          <cell r="E254" t="str">
            <v>11-(ｱ)</v>
          </cell>
        </row>
        <row r="255">
          <cell r="E255" t="str">
            <v>11-(ｲ)</v>
          </cell>
        </row>
        <row r="256">
          <cell r="E256" t="str">
            <v>11-(ｳ)</v>
          </cell>
        </row>
        <row r="257">
          <cell r="E257" t="str">
            <v>11-(ｴ)</v>
          </cell>
        </row>
        <row r="258">
          <cell r="E258" t="str">
            <v>11-(ｵ)</v>
          </cell>
        </row>
        <row r="259">
          <cell r="E259" t="str">
            <v>11-(ｶ)</v>
          </cell>
        </row>
        <row r="260">
          <cell r="E260" t="str">
            <v>12-(ｱ)</v>
          </cell>
        </row>
        <row r="261">
          <cell r="E261" t="str">
            <v>12-(ｲ)</v>
          </cell>
        </row>
        <row r="262">
          <cell r="E262" t="str">
            <v>12-(ｳ)</v>
          </cell>
        </row>
        <row r="263">
          <cell r="E263" t="str">
            <v>12-(ｴ)</v>
          </cell>
        </row>
        <row r="264">
          <cell r="E264" t="str">
            <v>12-(ｵ)</v>
          </cell>
        </row>
        <row r="265">
          <cell r="E265" t="str">
            <v>12-(ｶ)</v>
          </cell>
        </row>
        <row r="266">
          <cell r="E266" t="str">
            <v>13-(1)</v>
          </cell>
        </row>
        <row r="267">
          <cell r="E267" t="str">
            <v>13-(2)</v>
          </cell>
        </row>
        <row r="268">
          <cell r="E268" t="str">
            <v>13-(3)</v>
          </cell>
        </row>
        <row r="269">
          <cell r="E269" t="str">
            <v>14</v>
          </cell>
        </row>
        <row r="270">
          <cell r="E270" t="str">
            <v>15-ｱ</v>
          </cell>
        </row>
        <row r="271">
          <cell r="E271" t="str">
            <v>15-ｲ</v>
          </cell>
        </row>
        <row r="272">
          <cell r="E272" t="str">
            <v>15-ｳ</v>
          </cell>
        </row>
        <row r="273">
          <cell r="E273" t="str">
            <v>15-ｴ</v>
          </cell>
        </row>
        <row r="274">
          <cell r="E274" t="str">
            <v>15-ｵ</v>
          </cell>
        </row>
        <row r="275">
          <cell r="E275">
            <v>16</v>
          </cell>
        </row>
        <row r="276">
          <cell r="E276">
            <v>17</v>
          </cell>
        </row>
        <row r="277">
          <cell r="E277" t="str">
            <v>20-(1)</v>
          </cell>
        </row>
        <row r="278">
          <cell r="E278" t="str">
            <v>20-(2)</v>
          </cell>
        </row>
        <row r="279">
          <cell r="E279" t="str">
            <v>20-(3)</v>
          </cell>
        </row>
        <row r="280">
          <cell r="E280" t="str">
            <v>20-(4)</v>
          </cell>
        </row>
        <row r="281">
          <cell r="E281" t="str">
            <v>20-(5)</v>
          </cell>
        </row>
        <row r="282">
          <cell r="E282" t="str">
            <v>20-(6)</v>
          </cell>
        </row>
        <row r="283">
          <cell r="E283" t="str">
            <v>20-(7)-(ｱ)</v>
          </cell>
        </row>
        <row r="284">
          <cell r="E284" t="str">
            <v>20-(7)-(ｲ)</v>
          </cell>
        </row>
        <row r="285">
          <cell r="E285" t="str">
            <v>20-(7)-(ｳ)</v>
          </cell>
        </row>
        <row r="286">
          <cell r="E286" t="str">
            <v>20-(7)-(ｴ)</v>
          </cell>
        </row>
        <row r="287">
          <cell r="E287" t="str">
            <v>20-(7)-(ｵ)</v>
          </cell>
        </row>
        <row r="288">
          <cell r="E288" t="str">
            <v>20-(7)-(ｶ)</v>
          </cell>
        </row>
        <row r="289">
          <cell r="E289" t="str">
            <v>21-(1)</v>
          </cell>
        </row>
        <row r="290">
          <cell r="E290" t="str">
            <v>21-(2)</v>
          </cell>
        </row>
        <row r="291">
          <cell r="E291" t="str">
            <v>21-(3)</v>
          </cell>
        </row>
        <row r="292">
          <cell r="E292" t="str">
            <v>21-(4)</v>
          </cell>
        </row>
        <row r="293">
          <cell r="E293" t="str">
            <v>21-(5)</v>
          </cell>
        </row>
        <row r="294">
          <cell r="E294" t="str">
            <v>21-(6)-ｱ</v>
          </cell>
        </row>
        <row r="295">
          <cell r="E295" t="str">
            <v>21-(6)-ｲ</v>
          </cell>
        </row>
        <row r="296">
          <cell r="E296" t="str">
            <v>21-(6)-ｳ</v>
          </cell>
        </row>
        <row r="298">
          <cell r="E298" t="str">
            <v>19-(1)</v>
          </cell>
        </row>
        <row r="299">
          <cell r="E299" t="str">
            <v>19-(2)</v>
          </cell>
        </row>
        <row r="300">
          <cell r="E300" t="str">
            <v>19-(3)</v>
          </cell>
        </row>
        <row r="301">
          <cell r="E301" t="str">
            <v>19-(4)</v>
          </cell>
        </row>
        <row r="302">
          <cell r="E302" t="str">
            <v>19-(5)</v>
          </cell>
        </row>
        <row r="303">
          <cell r="E303" t="str">
            <v>19-(6)</v>
          </cell>
        </row>
        <row r="304">
          <cell r="E304" t="str">
            <v>19-(7)</v>
          </cell>
        </row>
        <row r="305">
          <cell r="E305" t="str">
            <v>19-(8)</v>
          </cell>
        </row>
        <row r="306">
          <cell r="E306" t="str">
            <v>19-(9)</v>
          </cell>
        </row>
        <row r="307">
          <cell r="E307" t="str">
            <v>19-(10)</v>
          </cell>
        </row>
        <row r="308">
          <cell r="E308" t="str">
            <v>19-(11)</v>
          </cell>
        </row>
        <row r="309">
          <cell r="E309" t="str">
            <v>19-(12)</v>
          </cell>
        </row>
        <row r="310">
          <cell r="E310" t="str">
            <v>19-(13)</v>
          </cell>
        </row>
        <row r="311">
          <cell r="E311" t="str">
            <v>19-(14)</v>
          </cell>
        </row>
        <row r="312">
          <cell r="E312" t="str">
            <v>19-(15)</v>
          </cell>
        </row>
        <row r="313">
          <cell r="E313" t="str">
            <v>19-(16)</v>
          </cell>
        </row>
        <row r="314">
          <cell r="E314" t="str">
            <v>19-(17)</v>
          </cell>
        </row>
        <row r="315">
          <cell r="E315" t="str">
            <v>19-(18)</v>
          </cell>
        </row>
        <row r="316">
          <cell r="E316" t="str">
            <v>19-(19)</v>
          </cell>
        </row>
        <row r="317">
          <cell r="E317" t="str">
            <v>19-(20)</v>
          </cell>
        </row>
        <row r="318">
          <cell r="E318" t="str">
            <v>19-(21)</v>
          </cell>
        </row>
        <row r="319">
          <cell r="E319" t="str">
            <v>19-(22)</v>
          </cell>
        </row>
        <row r="320">
          <cell r="E320" t="str">
            <v>19-(23)</v>
          </cell>
        </row>
        <row r="321">
          <cell r="E321" t="str">
            <v>19-(24)</v>
          </cell>
        </row>
        <row r="322">
          <cell r="E322" t="str">
            <v>19-(25)</v>
          </cell>
        </row>
        <row r="323">
          <cell r="E323" t="str">
            <v>19-(26)</v>
          </cell>
        </row>
        <row r="324">
          <cell r="E324" t="str">
            <v>19-(27)</v>
          </cell>
        </row>
        <row r="325">
          <cell r="E325" t="str">
            <v>19-(28)-ｱ</v>
          </cell>
        </row>
        <row r="326">
          <cell r="E326" t="str">
            <v>19-(28)-ｲ</v>
          </cell>
        </row>
        <row r="327">
          <cell r="E327" t="str">
            <v>19-(28)-ｳ</v>
          </cell>
        </row>
        <row r="328">
          <cell r="E328" t="str">
            <v>19-(29)</v>
          </cell>
        </row>
      </sheetData>
      <sheetData sheetId="7">
        <row r="4">
          <cell r="C4" t="str">
            <v>01 空知総合振興局</v>
          </cell>
          <cell r="AE4" t="str">
            <v>一般ハード</v>
          </cell>
          <cell r="AI4" t="str">
            <v>福祉介護ハード</v>
          </cell>
          <cell r="AM4" t="str">
            <v>エゾシカ</v>
          </cell>
        </row>
        <row r="5">
          <cell r="C5" t="str">
            <v>02 石狩振興局</v>
          </cell>
          <cell r="AE5" t="str">
            <v>農業振興</v>
          </cell>
          <cell r="AI5" t="str">
            <v>福祉介護ソフト</v>
          </cell>
        </row>
        <row r="6">
          <cell r="C6" t="str">
            <v>03 後志総合振興局</v>
          </cell>
          <cell r="AE6" t="str">
            <v>漁業振興</v>
          </cell>
        </row>
        <row r="7">
          <cell r="C7" t="str">
            <v>04 胆振総合振興局</v>
          </cell>
          <cell r="AE7" t="str">
            <v>一般ソフト(市町村)</v>
          </cell>
        </row>
        <row r="8">
          <cell r="C8" t="str">
            <v>05 日高振興局</v>
          </cell>
          <cell r="AE8" t="str">
            <v>一般ソフト(団体)</v>
          </cell>
        </row>
        <row r="9">
          <cell r="C9" t="str">
            <v>06 渡島総合振興局</v>
          </cell>
          <cell r="AE9" t="str">
            <v>一般ソフト(地域雇用)</v>
          </cell>
        </row>
        <row r="10">
          <cell r="C10" t="str">
            <v>07 檜山振興局</v>
          </cell>
          <cell r="AE10" t="str">
            <v>一般ソフト(新産業)</v>
          </cell>
        </row>
        <row r="11">
          <cell r="C11" t="str">
            <v>08 上川総合振興局</v>
          </cell>
          <cell r="AE11" t="str">
            <v>一般ソフト(省ｴﾈ･新ｴﾈ)</v>
          </cell>
        </row>
        <row r="12">
          <cell r="C12" t="str">
            <v>09 留萌振興局</v>
          </cell>
          <cell r="AE12" t="str">
            <v>小規模土地改良</v>
          </cell>
        </row>
        <row r="13">
          <cell r="C13" t="str">
            <v>10 宗谷総合振興局</v>
          </cell>
          <cell r="AE13" t="str">
            <v>小規模林道</v>
          </cell>
        </row>
        <row r="14">
          <cell r="C14" t="str">
            <v>11 オホーツク総合振興局</v>
          </cell>
          <cell r="AE14" t="str">
            <v>小規模治山</v>
          </cell>
        </row>
        <row r="15">
          <cell r="C15" t="str">
            <v>12 十勝総合振興局</v>
          </cell>
          <cell r="AE15" t="str">
            <v>船揚場整備</v>
          </cell>
        </row>
        <row r="16">
          <cell r="C16" t="str">
            <v>13 釧路総合振興局</v>
          </cell>
          <cell r="AE16" t="str">
            <v>集落ハード</v>
          </cell>
        </row>
        <row r="17">
          <cell r="C17" t="str">
            <v>14 根室振興局</v>
          </cell>
          <cell r="AE17" t="str">
            <v>集落ソフト</v>
          </cell>
        </row>
        <row r="18">
          <cell r="AE18" t="str">
            <v>合併ハード</v>
          </cell>
        </row>
        <row r="19">
          <cell r="AE19" t="str">
            <v>合併ソフト</v>
          </cell>
        </row>
        <row r="23">
          <cell r="AE23" t="str">
            <v>直営</v>
          </cell>
        </row>
        <row r="24">
          <cell r="AE24" t="str">
            <v>請負</v>
          </cell>
        </row>
        <row r="25">
          <cell r="AE25" t="str">
            <v>補助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U22"/>
  <sheetViews>
    <sheetView view="pageBreakPreview" zoomScale="60" zoomScaleNormal="70" workbookViewId="0">
      <pane xSplit="4" ySplit="5" topLeftCell="E6" activePane="bottomRight" state="frozen"/>
      <selection pane="topRight" activeCell="G1" sqref="G1"/>
      <selection pane="bottomLeft" activeCell="A6" sqref="A6"/>
      <selection pane="bottomRight" activeCell="L11" sqref="L11"/>
    </sheetView>
  </sheetViews>
  <sheetFormatPr defaultColWidth="9" defaultRowHeight="13.5" outlineLevelCol="1"/>
  <cols>
    <col min="1" max="1" width="4.625" style="1" customWidth="1"/>
    <col min="2" max="3" width="18.75" style="1" customWidth="1"/>
    <col min="4" max="4" width="30.75" style="1" customWidth="1"/>
    <col min="5" max="5" width="7.75" style="1" customWidth="1" outlineLevel="1"/>
    <col min="6" max="6" width="12.75" style="1" customWidth="1" outlineLevel="1"/>
    <col min="7" max="7" width="18.75" style="1" customWidth="1" outlineLevel="1"/>
    <col min="8" max="8" width="60.625" style="33" customWidth="1" outlineLevel="1"/>
    <col min="9" max="9" width="6.625" style="1" customWidth="1" outlineLevel="1"/>
    <col min="10" max="10" width="13.75" style="1" customWidth="1" outlineLevel="1"/>
    <col min="11" max="11" width="10.75" style="1" customWidth="1" outlineLevel="1"/>
    <col min="12" max="12" width="10.75" style="1" customWidth="1"/>
    <col min="13" max="13" width="10.75" style="1" customWidth="1" outlineLevel="1"/>
    <col min="14" max="14" width="10.75" style="53" customWidth="1" outlineLevel="1"/>
    <col min="15" max="15" width="10.75" style="1" customWidth="1" outlineLevel="1"/>
    <col min="16" max="16" width="10.75" style="53" customWidth="1" outlineLevel="1"/>
    <col min="17" max="20" width="10.75" style="1" customWidth="1" outlineLevel="1"/>
    <col min="21" max="21" width="10.75" style="53" customWidth="1" outlineLevel="1"/>
    <col min="22" max="23" width="9" style="1" customWidth="1"/>
    <col min="24" max="16384" width="9" style="1"/>
  </cols>
  <sheetData>
    <row r="1" spans="1:21" ht="22.15" customHeight="1">
      <c r="A1" s="157" t="s">
        <v>1186</v>
      </c>
      <c r="B1" s="157"/>
      <c r="C1" s="157"/>
      <c r="D1" s="157"/>
      <c r="E1" s="157"/>
      <c r="F1" s="157"/>
      <c r="G1" s="157"/>
      <c r="U1" s="1" t="s">
        <v>1195</v>
      </c>
    </row>
    <row r="2" spans="1:21" s="34" customFormat="1" ht="16.149999999999999" customHeight="1">
      <c r="B2" s="158" t="s">
        <v>611</v>
      </c>
      <c r="C2" s="158" t="s">
        <v>612</v>
      </c>
      <c r="D2" s="163" t="s">
        <v>529</v>
      </c>
      <c r="E2" s="158" t="s">
        <v>530</v>
      </c>
      <c r="F2" s="158" t="s">
        <v>438</v>
      </c>
      <c r="G2" s="158" t="s">
        <v>551</v>
      </c>
      <c r="H2" s="163" t="s">
        <v>540</v>
      </c>
      <c r="I2" s="158" t="s">
        <v>573</v>
      </c>
      <c r="J2" s="158" t="s">
        <v>1181</v>
      </c>
      <c r="K2" s="158" t="s">
        <v>613</v>
      </c>
      <c r="L2" s="158" t="s">
        <v>614</v>
      </c>
      <c r="M2" s="167" t="s">
        <v>1182</v>
      </c>
      <c r="N2" s="158" t="s">
        <v>1184</v>
      </c>
      <c r="O2" s="167" t="s">
        <v>1183</v>
      </c>
      <c r="P2" s="158" t="s">
        <v>1184</v>
      </c>
      <c r="Q2" s="158" t="s">
        <v>534</v>
      </c>
      <c r="R2" s="158" t="s">
        <v>535</v>
      </c>
      <c r="S2" s="166" t="s">
        <v>581</v>
      </c>
      <c r="T2" s="158" t="s">
        <v>595</v>
      </c>
      <c r="U2" s="158" t="s">
        <v>1185</v>
      </c>
    </row>
    <row r="3" spans="1:21" s="34" customFormat="1" ht="16.149999999999999" customHeight="1">
      <c r="B3" s="161"/>
      <c r="C3" s="161"/>
      <c r="D3" s="164"/>
      <c r="E3" s="161"/>
      <c r="F3" s="161"/>
      <c r="G3" s="161"/>
      <c r="H3" s="164"/>
      <c r="I3" s="161"/>
      <c r="J3" s="161"/>
      <c r="K3" s="159"/>
      <c r="L3" s="159"/>
      <c r="M3" s="168"/>
      <c r="N3" s="159"/>
      <c r="O3" s="168"/>
      <c r="P3" s="159"/>
      <c r="Q3" s="159"/>
      <c r="R3" s="159"/>
      <c r="S3" s="161"/>
      <c r="T3" s="159"/>
      <c r="U3" s="161"/>
    </row>
    <row r="4" spans="1:21" s="34" customFormat="1" ht="16.149999999999999" customHeight="1">
      <c r="B4" s="161"/>
      <c r="C4" s="161"/>
      <c r="D4" s="164"/>
      <c r="E4" s="161"/>
      <c r="F4" s="161"/>
      <c r="G4" s="161"/>
      <c r="H4" s="164"/>
      <c r="I4" s="161"/>
      <c r="J4" s="161"/>
      <c r="K4" s="159"/>
      <c r="L4" s="159"/>
      <c r="M4" s="168"/>
      <c r="N4" s="159"/>
      <c r="O4" s="168"/>
      <c r="P4" s="159"/>
      <c r="Q4" s="159"/>
      <c r="R4" s="159"/>
      <c r="S4" s="161"/>
      <c r="T4" s="159"/>
      <c r="U4" s="161"/>
    </row>
    <row r="5" spans="1:21" s="34" customFormat="1" ht="16.149999999999999" customHeight="1">
      <c r="B5" s="162"/>
      <c r="C5" s="162"/>
      <c r="D5" s="165"/>
      <c r="E5" s="162"/>
      <c r="F5" s="162"/>
      <c r="G5" s="162"/>
      <c r="H5" s="165"/>
      <c r="I5" s="162"/>
      <c r="J5" s="162"/>
      <c r="K5" s="160"/>
      <c r="L5" s="160"/>
      <c r="M5" s="169"/>
      <c r="N5" s="160"/>
      <c r="O5" s="169"/>
      <c r="P5" s="160"/>
      <c r="Q5" s="160"/>
      <c r="R5" s="160"/>
      <c r="S5" s="162"/>
      <c r="T5" s="160"/>
      <c r="U5" s="162"/>
    </row>
    <row r="6" spans="1:21" s="33" customFormat="1" ht="60" customHeight="1">
      <c r="A6" s="33">
        <v>1</v>
      </c>
      <c r="B6" s="143" t="s">
        <v>887</v>
      </c>
      <c r="C6" s="143"/>
      <c r="D6" s="143" t="s">
        <v>936</v>
      </c>
      <c r="E6" s="144" t="s">
        <v>935</v>
      </c>
      <c r="F6" s="144" t="s">
        <v>274</v>
      </c>
      <c r="G6" s="143" t="s">
        <v>887</v>
      </c>
      <c r="H6" s="143" t="s">
        <v>1029</v>
      </c>
      <c r="I6" s="142"/>
      <c r="J6" s="145">
        <f t="shared" ref="J6:J21" si="0">K6+L6+M6+O6+Q6+R6+S6+T6</f>
        <v>3990816</v>
      </c>
      <c r="K6" s="146"/>
      <c r="L6" s="146">
        <v>1900000</v>
      </c>
      <c r="M6" s="146"/>
      <c r="N6" s="147"/>
      <c r="O6" s="146"/>
      <c r="P6" s="147"/>
      <c r="Q6" s="150"/>
      <c r="R6" s="146">
        <v>2090816</v>
      </c>
      <c r="S6" s="141"/>
      <c r="T6" s="146"/>
      <c r="U6" s="147"/>
    </row>
    <row r="7" spans="1:21" s="33" customFormat="1" ht="60" customHeight="1">
      <c r="A7" s="33">
        <v>2</v>
      </c>
      <c r="B7" s="143" t="s">
        <v>887</v>
      </c>
      <c r="C7" s="143"/>
      <c r="D7" s="143" t="s">
        <v>937</v>
      </c>
      <c r="E7" s="144" t="s">
        <v>935</v>
      </c>
      <c r="F7" s="144" t="s">
        <v>92</v>
      </c>
      <c r="G7" s="143" t="s">
        <v>887</v>
      </c>
      <c r="H7" s="143" t="s">
        <v>1030</v>
      </c>
      <c r="I7" s="142"/>
      <c r="J7" s="145">
        <f t="shared" si="0"/>
        <v>2906093</v>
      </c>
      <c r="K7" s="146"/>
      <c r="L7" s="146">
        <v>1400000</v>
      </c>
      <c r="M7" s="146"/>
      <c r="N7" s="147"/>
      <c r="O7" s="146"/>
      <c r="P7" s="147"/>
      <c r="Q7" s="150"/>
      <c r="R7" s="146">
        <v>1506093</v>
      </c>
      <c r="S7" s="141"/>
      <c r="T7" s="146"/>
      <c r="U7" s="147"/>
    </row>
    <row r="8" spans="1:21" s="33" customFormat="1" ht="60" customHeight="1">
      <c r="A8" s="33">
        <v>3</v>
      </c>
      <c r="B8" s="143" t="s">
        <v>887</v>
      </c>
      <c r="C8" s="143"/>
      <c r="D8" s="143" t="s">
        <v>938</v>
      </c>
      <c r="E8" s="144" t="s">
        <v>935</v>
      </c>
      <c r="F8" s="144" t="s">
        <v>281</v>
      </c>
      <c r="G8" s="143" t="s">
        <v>887</v>
      </c>
      <c r="H8" s="143" t="s">
        <v>1031</v>
      </c>
      <c r="I8" s="142"/>
      <c r="J8" s="145">
        <f t="shared" si="0"/>
        <v>3272400</v>
      </c>
      <c r="K8" s="146"/>
      <c r="L8" s="146">
        <v>1500000</v>
      </c>
      <c r="M8" s="146"/>
      <c r="N8" s="147"/>
      <c r="O8" s="146"/>
      <c r="P8" s="147"/>
      <c r="Q8" s="150"/>
      <c r="R8" s="146">
        <v>1772400</v>
      </c>
      <c r="S8" s="141"/>
      <c r="T8" s="146"/>
      <c r="U8" s="147"/>
    </row>
    <row r="9" spans="1:21" s="33" customFormat="1" ht="60" customHeight="1">
      <c r="A9" s="33">
        <v>4</v>
      </c>
      <c r="B9" s="143" t="s">
        <v>888</v>
      </c>
      <c r="C9" s="143"/>
      <c r="D9" s="143" t="s">
        <v>939</v>
      </c>
      <c r="E9" s="144" t="s">
        <v>940</v>
      </c>
      <c r="F9" s="144" t="s">
        <v>358</v>
      </c>
      <c r="G9" s="143" t="s">
        <v>888</v>
      </c>
      <c r="H9" s="143" t="s">
        <v>1032</v>
      </c>
      <c r="I9" s="142"/>
      <c r="J9" s="145">
        <f t="shared" si="0"/>
        <v>10688789</v>
      </c>
      <c r="K9" s="146"/>
      <c r="L9" s="146">
        <v>5000000</v>
      </c>
      <c r="M9" s="146"/>
      <c r="N9" s="147"/>
      <c r="O9" s="146"/>
      <c r="P9" s="147"/>
      <c r="Q9" s="150"/>
      <c r="R9" s="146">
        <v>5688789</v>
      </c>
      <c r="S9" s="141"/>
      <c r="T9" s="146"/>
      <c r="U9" s="147"/>
    </row>
    <row r="10" spans="1:21" s="33" customFormat="1" ht="60" customHeight="1">
      <c r="A10" s="33">
        <v>5</v>
      </c>
      <c r="B10" s="143" t="s">
        <v>888</v>
      </c>
      <c r="C10" s="143"/>
      <c r="D10" s="143" t="s">
        <v>1168</v>
      </c>
      <c r="E10" s="144" t="s">
        <v>1169</v>
      </c>
      <c r="F10" s="144" t="s">
        <v>211</v>
      </c>
      <c r="G10" s="143" t="s">
        <v>888</v>
      </c>
      <c r="H10" s="143" t="s">
        <v>1033</v>
      </c>
      <c r="I10" s="142"/>
      <c r="J10" s="145">
        <f t="shared" si="0"/>
        <v>2543540</v>
      </c>
      <c r="K10" s="146"/>
      <c r="L10" s="146">
        <v>1200000</v>
      </c>
      <c r="M10" s="146"/>
      <c r="N10" s="147"/>
      <c r="O10" s="146"/>
      <c r="P10" s="147"/>
      <c r="Q10" s="150"/>
      <c r="R10" s="146">
        <v>1343540</v>
      </c>
      <c r="S10" s="141"/>
      <c r="T10" s="146"/>
      <c r="U10" s="147"/>
    </row>
    <row r="11" spans="1:21" s="33" customFormat="1" ht="60" customHeight="1">
      <c r="A11" s="33">
        <v>6</v>
      </c>
      <c r="B11" s="143" t="s">
        <v>892</v>
      </c>
      <c r="C11" s="143"/>
      <c r="D11" s="143" t="s">
        <v>949</v>
      </c>
      <c r="E11" s="144" t="s">
        <v>950</v>
      </c>
      <c r="F11" s="144" t="s">
        <v>358</v>
      </c>
      <c r="G11" s="143" t="s">
        <v>892</v>
      </c>
      <c r="H11" s="143" t="s">
        <v>1038</v>
      </c>
      <c r="I11" s="142"/>
      <c r="J11" s="145">
        <f t="shared" si="0"/>
        <v>5592007</v>
      </c>
      <c r="K11" s="146"/>
      <c r="L11" s="146">
        <v>2700000</v>
      </c>
      <c r="M11" s="146"/>
      <c r="N11" s="147"/>
      <c r="O11" s="146"/>
      <c r="P11" s="147"/>
      <c r="Q11" s="150"/>
      <c r="R11" s="146">
        <v>2892007</v>
      </c>
      <c r="S11" s="141"/>
      <c r="T11" s="146"/>
      <c r="U11" s="147"/>
    </row>
    <row r="12" spans="1:21" s="33" customFormat="1" ht="60" customHeight="1">
      <c r="A12" s="33">
        <v>7</v>
      </c>
      <c r="B12" s="143" t="s">
        <v>892</v>
      </c>
      <c r="C12" s="143"/>
      <c r="D12" s="143" t="s">
        <v>951</v>
      </c>
      <c r="E12" s="144" t="s">
        <v>935</v>
      </c>
      <c r="F12" s="144" t="s">
        <v>340</v>
      </c>
      <c r="G12" s="143" t="s">
        <v>952</v>
      </c>
      <c r="H12" s="143" t="s">
        <v>1156</v>
      </c>
      <c r="I12" s="142" t="s">
        <v>576</v>
      </c>
      <c r="J12" s="145">
        <f t="shared" si="0"/>
        <v>1285200</v>
      </c>
      <c r="K12" s="146"/>
      <c r="L12" s="146">
        <v>642000</v>
      </c>
      <c r="M12" s="141"/>
      <c r="N12" s="147"/>
      <c r="O12" s="141"/>
      <c r="P12" s="147"/>
      <c r="Q12" s="151"/>
      <c r="R12" s="146">
        <v>643200</v>
      </c>
      <c r="S12" s="141"/>
      <c r="T12" s="141"/>
      <c r="U12" s="147"/>
    </row>
    <row r="13" spans="1:21" s="33" customFormat="1" ht="60" customHeight="1">
      <c r="A13" s="33">
        <v>8</v>
      </c>
      <c r="B13" s="143" t="s">
        <v>893</v>
      </c>
      <c r="C13" s="143"/>
      <c r="D13" s="143" t="s">
        <v>953</v>
      </c>
      <c r="E13" s="144" t="s">
        <v>940</v>
      </c>
      <c r="F13" s="144" t="s">
        <v>358</v>
      </c>
      <c r="G13" s="143" t="s">
        <v>893</v>
      </c>
      <c r="H13" s="143" t="s">
        <v>1039</v>
      </c>
      <c r="I13" s="142"/>
      <c r="J13" s="145">
        <f t="shared" si="0"/>
        <v>8040765</v>
      </c>
      <c r="K13" s="146"/>
      <c r="L13" s="146">
        <v>3800000</v>
      </c>
      <c r="M13" s="146"/>
      <c r="N13" s="147"/>
      <c r="O13" s="146"/>
      <c r="P13" s="147"/>
      <c r="Q13" s="150"/>
      <c r="R13" s="146">
        <v>4240765</v>
      </c>
      <c r="S13" s="141"/>
      <c r="T13" s="146"/>
      <c r="U13" s="147"/>
    </row>
    <row r="14" spans="1:21" s="33" customFormat="1" ht="60" customHeight="1">
      <c r="A14" s="33">
        <v>9</v>
      </c>
      <c r="B14" s="143" t="s">
        <v>894</v>
      </c>
      <c r="C14" s="143"/>
      <c r="D14" s="143" t="s">
        <v>954</v>
      </c>
      <c r="E14" s="144" t="s">
        <v>940</v>
      </c>
      <c r="F14" s="144" t="s">
        <v>358</v>
      </c>
      <c r="G14" s="143" t="s">
        <v>955</v>
      </c>
      <c r="H14" s="143" t="s">
        <v>1155</v>
      </c>
      <c r="I14" s="142"/>
      <c r="J14" s="145">
        <f t="shared" si="0"/>
        <v>6758964</v>
      </c>
      <c r="K14" s="146"/>
      <c r="L14" s="146">
        <v>3300000</v>
      </c>
      <c r="M14" s="146"/>
      <c r="N14" s="147"/>
      <c r="O14" s="146"/>
      <c r="P14" s="147"/>
      <c r="Q14" s="150"/>
      <c r="R14" s="146">
        <v>3458964</v>
      </c>
      <c r="S14" s="141"/>
      <c r="T14" s="146"/>
      <c r="U14" s="147"/>
    </row>
    <row r="15" spans="1:21" s="33" customFormat="1" ht="60" customHeight="1">
      <c r="A15" s="33">
        <v>10</v>
      </c>
      <c r="B15" s="143" t="s">
        <v>895</v>
      </c>
      <c r="C15" s="143"/>
      <c r="D15" s="143" t="s">
        <v>966</v>
      </c>
      <c r="E15" s="144" t="s">
        <v>935</v>
      </c>
      <c r="F15" s="144" t="s">
        <v>340</v>
      </c>
      <c r="G15" s="143" t="s">
        <v>1160</v>
      </c>
      <c r="H15" s="143" t="s">
        <v>1045</v>
      </c>
      <c r="I15" s="142" t="s">
        <v>576</v>
      </c>
      <c r="J15" s="145">
        <f t="shared" si="0"/>
        <v>5227200</v>
      </c>
      <c r="K15" s="146"/>
      <c r="L15" s="146">
        <v>2250000</v>
      </c>
      <c r="M15" s="146"/>
      <c r="N15" s="147"/>
      <c r="O15" s="146"/>
      <c r="P15" s="147"/>
      <c r="Q15" s="150"/>
      <c r="R15" s="146">
        <v>2977200</v>
      </c>
      <c r="S15" s="141"/>
      <c r="T15" s="146"/>
      <c r="U15" s="147"/>
    </row>
    <row r="16" spans="1:21" s="33" customFormat="1" ht="60" customHeight="1">
      <c r="A16" s="33">
        <v>11</v>
      </c>
      <c r="B16" s="143" t="s">
        <v>896</v>
      </c>
      <c r="C16" s="143"/>
      <c r="D16" s="143" t="s">
        <v>969</v>
      </c>
      <c r="E16" s="144" t="s">
        <v>940</v>
      </c>
      <c r="F16" s="144" t="s">
        <v>358</v>
      </c>
      <c r="G16" s="143" t="s">
        <v>896</v>
      </c>
      <c r="H16" s="143" t="s">
        <v>1048</v>
      </c>
      <c r="I16" s="142"/>
      <c r="J16" s="145">
        <f t="shared" si="0"/>
        <v>1054674</v>
      </c>
      <c r="K16" s="146"/>
      <c r="L16" s="146">
        <v>500000</v>
      </c>
      <c r="M16" s="146"/>
      <c r="N16" s="147"/>
      <c r="O16" s="146"/>
      <c r="P16" s="147"/>
      <c r="Q16" s="150"/>
      <c r="R16" s="146">
        <v>554674</v>
      </c>
      <c r="S16" s="141"/>
      <c r="T16" s="146"/>
      <c r="U16" s="147"/>
    </row>
    <row r="17" spans="1:21" s="33" customFormat="1" ht="60" customHeight="1">
      <c r="A17" s="33">
        <v>12</v>
      </c>
      <c r="B17" s="143" t="s">
        <v>896</v>
      </c>
      <c r="C17" s="143"/>
      <c r="D17" s="143" t="s">
        <v>970</v>
      </c>
      <c r="E17" s="144" t="s">
        <v>971</v>
      </c>
      <c r="F17" s="144" t="s">
        <v>361</v>
      </c>
      <c r="G17" s="143" t="s">
        <v>896</v>
      </c>
      <c r="H17" s="143" t="s">
        <v>1049</v>
      </c>
      <c r="I17" s="142"/>
      <c r="J17" s="145">
        <f t="shared" si="0"/>
        <v>2937600</v>
      </c>
      <c r="K17" s="146"/>
      <c r="L17" s="146">
        <v>1400000</v>
      </c>
      <c r="M17" s="146"/>
      <c r="N17" s="147"/>
      <c r="O17" s="146"/>
      <c r="P17" s="147"/>
      <c r="Q17" s="150"/>
      <c r="R17" s="146">
        <v>1537600</v>
      </c>
      <c r="S17" s="141"/>
      <c r="T17" s="146"/>
      <c r="U17" s="147"/>
    </row>
    <row r="18" spans="1:21" s="33" customFormat="1" ht="60" customHeight="1">
      <c r="A18" s="33">
        <v>13</v>
      </c>
      <c r="B18" s="143" t="s">
        <v>897</v>
      </c>
      <c r="C18" s="143"/>
      <c r="D18" s="143" t="s">
        <v>974</v>
      </c>
      <c r="E18" s="144" t="s">
        <v>1171</v>
      </c>
      <c r="F18" s="144" t="s">
        <v>358</v>
      </c>
      <c r="G18" s="143" t="s">
        <v>975</v>
      </c>
      <c r="H18" s="143" t="s">
        <v>1051</v>
      </c>
      <c r="I18" s="142"/>
      <c r="J18" s="145">
        <f t="shared" si="0"/>
        <v>2201796</v>
      </c>
      <c r="K18" s="146"/>
      <c r="L18" s="146">
        <v>1100000</v>
      </c>
      <c r="M18" s="146"/>
      <c r="N18" s="147"/>
      <c r="O18" s="146"/>
      <c r="P18" s="147"/>
      <c r="Q18" s="150"/>
      <c r="R18" s="146">
        <v>1101796</v>
      </c>
      <c r="S18" s="141"/>
      <c r="T18" s="146"/>
      <c r="U18" s="147"/>
    </row>
    <row r="19" spans="1:21" s="33" customFormat="1" ht="60" customHeight="1">
      <c r="A19" s="33">
        <v>14</v>
      </c>
      <c r="B19" s="143" t="s">
        <v>898</v>
      </c>
      <c r="C19" s="143"/>
      <c r="D19" s="143" t="s">
        <v>977</v>
      </c>
      <c r="E19" s="144" t="s">
        <v>940</v>
      </c>
      <c r="F19" s="144" t="s">
        <v>282</v>
      </c>
      <c r="G19" s="143" t="s">
        <v>978</v>
      </c>
      <c r="H19" s="143" t="s">
        <v>1052</v>
      </c>
      <c r="I19" s="142"/>
      <c r="J19" s="145">
        <f t="shared" si="0"/>
        <v>3906000</v>
      </c>
      <c r="K19" s="146"/>
      <c r="L19" s="146">
        <v>1000000</v>
      </c>
      <c r="M19" s="141"/>
      <c r="N19" s="147"/>
      <c r="O19" s="141"/>
      <c r="P19" s="147"/>
      <c r="Q19" s="151"/>
      <c r="R19" s="141">
        <v>2906000</v>
      </c>
      <c r="S19" s="141"/>
      <c r="T19" s="141"/>
      <c r="U19" s="147"/>
    </row>
    <row r="20" spans="1:21" s="33" customFormat="1" ht="60" customHeight="1">
      <c r="A20" s="33">
        <v>15</v>
      </c>
      <c r="B20" s="143" t="s">
        <v>898</v>
      </c>
      <c r="C20" s="143"/>
      <c r="D20" s="143" t="s">
        <v>979</v>
      </c>
      <c r="E20" s="144" t="s">
        <v>950</v>
      </c>
      <c r="F20" s="144" t="s">
        <v>282</v>
      </c>
      <c r="G20" s="143" t="s">
        <v>978</v>
      </c>
      <c r="H20" s="143" t="s">
        <v>1053</v>
      </c>
      <c r="I20" s="142"/>
      <c r="J20" s="145">
        <f t="shared" si="0"/>
        <v>2999160</v>
      </c>
      <c r="K20" s="146"/>
      <c r="L20" s="146">
        <v>900000</v>
      </c>
      <c r="M20" s="146"/>
      <c r="N20" s="147"/>
      <c r="O20" s="146"/>
      <c r="P20" s="147"/>
      <c r="Q20" s="150"/>
      <c r="R20" s="141">
        <v>2099160</v>
      </c>
      <c r="S20" s="141"/>
      <c r="T20" s="146"/>
      <c r="U20" s="147"/>
    </row>
    <row r="21" spans="1:21" s="33" customFormat="1" ht="60" customHeight="1">
      <c r="A21" s="33">
        <v>16</v>
      </c>
      <c r="B21" s="143" t="s">
        <v>899</v>
      </c>
      <c r="C21" s="143"/>
      <c r="D21" s="143" t="s">
        <v>980</v>
      </c>
      <c r="E21" s="144" t="s">
        <v>935</v>
      </c>
      <c r="F21" s="144" t="s">
        <v>285</v>
      </c>
      <c r="G21" s="143" t="s">
        <v>1161</v>
      </c>
      <c r="H21" s="143" t="s">
        <v>1054</v>
      </c>
      <c r="I21" s="142"/>
      <c r="J21" s="145">
        <f t="shared" si="0"/>
        <v>2019600</v>
      </c>
      <c r="K21" s="146"/>
      <c r="L21" s="146">
        <v>1000000</v>
      </c>
      <c r="M21" s="146"/>
      <c r="N21" s="147"/>
      <c r="O21" s="146"/>
      <c r="P21" s="147"/>
      <c r="Q21" s="150"/>
      <c r="R21" s="141">
        <v>1019600</v>
      </c>
      <c r="S21" s="141"/>
      <c r="T21" s="146"/>
      <c r="U21" s="147"/>
    </row>
    <row r="22" spans="1:21" s="33" customFormat="1" ht="60" customHeight="1">
      <c r="B22" s="143" t="s">
        <v>1192</v>
      </c>
      <c r="C22" s="143"/>
      <c r="D22" s="152" t="s">
        <v>1190</v>
      </c>
      <c r="E22" s="144"/>
      <c r="F22" s="144"/>
      <c r="G22" s="143"/>
      <c r="H22" s="143"/>
      <c r="I22" s="142"/>
      <c r="J22" s="145">
        <f>SUM(J6:J21)</f>
        <v>65424604</v>
      </c>
      <c r="K22" s="146"/>
      <c r="L22" s="145">
        <f>SUM(L6:L21)</f>
        <v>29592000</v>
      </c>
      <c r="M22" s="146"/>
      <c r="N22" s="147"/>
      <c r="O22" s="146"/>
      <c r="P22" s="147"/>
      <c r="Q22" s="150"/>
      <c r="R22" s="145">
        <f>SUM(R6:R21)</f>
        <v>35832604</v>
      </c>
      <c r="S22" s="141"/>
      <c r="T22" s="146"/>
      <c r="U22" s="147"/>
    </row>
  </sheetData>
  <autoFilter ref="B2:V5"/>
  <mergeCells count="21">
    <mergeCell ref="S2:S5"/>
    <mergeCell ref="T2:T5"/>
    <mergeCell ref="U2:U5"/>
    <mergeCell ref="M2:M5"/>
    <mergeCell ref="N2:N5"/>
    <mergeCell ref="O2:O5"/>
    <mergeCell ref="P2:P5"/>
    <mergeCell ref="Q2:Q5"/>
    <mergeCell ref="R2:R5"/>
    <mergeCell ref="A1:G1"/>
    <mergeCell ref="L2:L5"/>
    <mergeCell ref="B2:B5"/>
    <mergeCell ref="C2:C5"/>
    <mergeCell ref="D2:D5"/>
    <mergeCell ref="E2:E5"/>
    <mergeCell ref="F2:F5"/>
    <mergeCell ref="G2:G5"/>
    <mergeCell ref="H2:H5"/>
    <mergeCell ref="I2:I5"/>
    <mergeCell ref="J2:J5"/>
    <mergeCell ref="K2:K5"/>
  </mergeCells>
  <phoneticPr fontId="1"/>
  <dataValidations count="2">
    <dataValidation type="list" allowBlank="1" showInputMessage="1" showErrorMessage="1" sqref="I12 I19">
      <formula1>直営請負補助</formula1>
    </dataValidation>
    <dataValidation type="list" allowBlank="1" showInputMessage="1" showErrorMessage="1" sqref="F6:F22">
      <formula1>事業コード</formula1>
    </dataValidation>
  </dataValidations>
  <pageMargins left="0.39370078740157483" right="0.39370078740157483" top="0.39370078740157483" bottom="0.39370078740157483" header="0.31496062992125984" footer="0.31496062992125984"/>
  <pageSetup paperSize="8" scale="59" fitToHeight="0" pageOrder="overThenDown" orientation="landscape" r:id="rId1"/>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25"/>
  <sheetViews>
    <sheetView topLeftCell="O1" workbookViewId="0">
      <selection activeCell="E19" sqref="E19"/>
    </sheetView>
  </sheetViews>
  <sheetFormatPr defaultColWidth="9" defaultRowHeight="15.95" customHeight="1"/>
  <cols>
    <col min="1" max="2" width="2.625" style="1" customWidth="1"/>
    <col min="3" max="3" width="27.625" style="1" customWidth="1"/>
    <col min="4" max="27" width="6.75" style="1" customWidth="1"/>
    <col min="28" max="28" width="9" style="1"/>
    <col min="29" max="30" width="2.625" style="1" customWidth="1"/>
    <col min="31" max="31" width="22.75" style="1" customWidth="1"/>
    <col min="32" max="32" width="9" style="1"/>
    <col min="33" max="34" width="2.625" style="1" customWidth="1"/>
    <col min="35" max="35" width="24.875" style="1" customWidth="1"/>
    <col min="36" max="36" width="9" style="1"/>
    <col min="37" max="38" width="2.625" style="1" customWidth="1"/>
    <col min="39" max="16384" width="9" style="1"/>
  </cols>
  <sheetData>
    <row r="2" spans="1:39" ht="15.95" customHeight="1">
      <c r="A2" s="1" t="s">
        <v>552</v>
      </c>
      <c r="D2" s="131" t="s">
        <v>881</v>
      </c>
      <c r="AC2" s="1" t="s">
        <v>541</v>
      </c>
      <c r="AG2" s="1" t="s">
        <v>584</v>
      </c>
      <c r="AK2" s="1" t="s">
        <v>592</v>
      </c>
    </row>
    <row r="3" spans="1:39" ht="15.95" customHeight="1">
      <c r="B3" s="1" t="s">
        <v>553</v>
      </c>
      <c r="D3" s="82" t="s">
        <v>688</v>
      </c>
      <c r="E3" s="82" t="s">
        <v>689</v>
      </c>
      <c r="F3" s="82" t="s">
        <v>690</v>
      </c>
      <c r="G3" s="82" t="s">
        <v>691</v>
      </c>
      <c r="H3" s="82" t="s">
        <v>692</v>
      </c>
      <c r="I3" s="82" t="s">
        <v>693</v>
      </c>
      <c r="J3" s="82" t="s">
        <v>694</v>
      </c>
      <c r="K3" s="82" t="s">
        <v>695</v>
      </c>
      <c r="L3" s="82" t="s">
        <v>696</v>
      </c>
      <c r="M3" s="82" t="s">
        <v>288</v>
      </c>
      <c r="N3" s="82" t="s">
        <v>322</v>
      </c>
      <c r="O3" s="82" t="s">
        <v>697</v>
      </c>
      <c r="P3" s="82" t="s">
        <v>698</v>
      </c>
      <c r="Q3" s="82" t="s">
        <v>340</v>
      </c>
      <c r="R3" s="82" t="s">
        <v>699</v>
      </c>
      <c r="S3" s="82" t="s">
        <v>700</v>
      </c>
      <c r="T3" s="82" t="s">
        <v>701</v>
      </c>
      <c r="U3" s="82" t="s">
        <v>599</v>
      </c>
      <c r="V3" s="82" t="s">
        <v>702</v>
      </c>
      <c r="W3" s="82" t="s">
        <v>703</v>
      </c>
      <c r="X3" s="82" t="s">
        <v>704</v>
      </c>
      <c r="Y3" s="82" t="s">
        <v>705</v>
      </c>
      <c r="Z3" s="82" t="s">
        <v>706</v>
      </c>
      <c r="AA3" s="82" t="s">
        <v>707</v>
      </c>
      <c r="AD3" s="1" t="s">
        <v>542</v>
      </c>
      <c r="AH3" s="1" t="s">
        <v>585</v>
      </c>
      <c r="AL3" s="1" t="s">
        <v>593</v>
      </c>
    </row>
    <row r="4" spans="1:39" ht="15.95" customHeight="1">
      <c r="C4" s="1" t="s">
        <v>554</v>
      </c>
      <c r="D4" s="48" t="s">
        <v>708</v>
      </c>
      <c r="E4" s="48" t="s">
        <v>709</v>
      </c>
      <c r="F4" s="48" t="s">
        <v>596</v>
      </c>
      <c r="G4" s="48" t="s">
        <v>710</v>
      </c>
      <c r="H4" s="48" t="s">
        <v>711</v>
      </c>
      <c r="I4" s="48" t="s">
        <v>712</v>
      </c>
      <c r="J4" s="48" t="s">
        <v>598</v>
      </c>
      <c r="K4" s="48" t="s">
        <v>713</v>
      </c>
      <c r="L4" s="48" t="s">
        <v>714</v>
      </c>
      <c r="M4" s="48" t="s">
        <v>597</v>
      </c>
      <c r="N4" s="48" t="s">
        <v>715</v>
      </c>
      <c r="O4" s="48" t="s">
        <v>716</v>
      </c>
      <c r="P4" s="48" t="s">
        <v>717</v>
      </c>
      <c r="Q4" s="48" t="s">
        <v>718</v>
      </c>
      <c r="R4" s="48" t="s">
        <v>719</v>
      </c>
      <c r="S4" s="48" t="s">
        <v>720</v>
      </c>
      <c r="T4" s="48" t="s">
        <v>721</v>
      </c>
      <c r="U4" s="48" t="s">
        <v>722</v>
      </c>
      <c r="V4" s="48" t="s">
        <v>723</v>
      </c>
      <c r="W4" s="48" t="s">
        <v>724</v>
      </c>
      <c r="X4" s="48" t="s">
        <v>725</v>
      </c>
      <c r="Y4" s="48" t="s">
        <v>726</v>
      </c>
      <c r="Z4" s="48" t="s">
        <v>727</v>
      </c>
      <c r="AA4" s="48" t="s">
        <v>728</v>
      </c>
      <c r="AE4" s="1" t="s">
        <v>543</v>
      </c>
      <c r="AI4" s="1" t="s">
        <v>586</v>
      </c>
      <c r="AM4" s="1" t="s">
        <v>594</v>
      </c>
    </row>
    <row r="5" spans="1:39" ht="15.95" customHeight="1">
      <c r="C5" s="1" t="s">
        <v>555</v>
      </c>
      <c r="D5" s="48" t="s">
        <v>729</v>
      </c>
      <c r="E5" s="48" t="s">
        <v>730</v>
      </c>
      <c r="F5" s="48" t="s">
        <v>731</v>
      </c>
      <c r="G5" s="48" t="s">
        <v>732</v>
      </c>
      <c r="H5" s="48" t="s">
        <v>733</v>
      </c>
      <c r="I5" s="48" t="s">
        <v>734</v>
      </c>
      <c r="J5" s="48" t="s">
        <v>735</v>
      </c>
      <c r="K5" s="48"/>
      <c r="L5" s="48"/>
      <c r="M5" s="48"/>
      <c r="N5" s="48"/>
      <c r="O5" s="48"/>
      <c r="P5" s="48"/>
      <c r="Q5" s="48"/>
      <c r="R5" s="48"/>
      <c r="S5" s="48"/>
      <c r="T5" s="48"/>
      <c r="U5" s="48"/>
      <c r="V5" s="48"/>
      <c r="W5" s="48"/>
      <c r="X5" s="48"/>
      <c r="Y5" s="48"/>
      <c r="Z5" s="48"/>
      <c r="AA5" s="48"/>
      <c r="AE5" s="1" t="s">
        <v>544</v>
      </c>
      <c r="AI5" s="1" t="s">
        <v>587</v>
      </c>
    </row>
    <row r="6" spans="1:39" ht="15.95" customHeight="1">
      <c r="C6" s="1" t="s">
        <v>556</v>
      </c>
      <c r="D6" s="48" t="s">
        <v>736</v>
      </c>
      <c r="E6" s="48" t="s">
        <v>737</v>
      </c>
      <c r="F6" s="48" t="s">
        <v>738</v>
      </c>
      <c r="G6" s="48" t="s">
        <v>739</v>
      </c>
      <c r="H6" s="48" t="s">
        <v>740</v>
      </c>
      <c r="I6" s="48" t="s">
        <v>741</v>
      </c>
      <c r="J6" s="48" t="s">
        <v>742</v>
      </c>
      <c r="K6" s="48" t="s">
        <v>743</v>
      </c>
      <c r="L6" s="48" t="s">
        <v>744</v>
      </c>
      <c r="M6" s="48" t="s">
        <v>745</v>
      </c>
      <c r="N6" s="48" t="s">
        <v>746</v>
      </c>
      <c r="O6" s="48" t="s">
        <v>747</v>
      </c>
      <c r="P6" s="48" t="s">
        <v>748</v>
      </c>
      <c r="Q6" s="48" t="s">
        <v>749</v>
      </c>
      <c r="R6" s="48" t="s">
        <v>750</v>
      </c>
      <c r="S6" s="48" t="s">
        <v>751</v>
      </c>
      <c r="T6" s="48" t="s">
        <v>752</v>
      </c>
      <c r="U6" s="48" t="s">
        <v>753</v>
      </c>
      <c r="V6" s="48" t="s">
        <v>754</v>
      </c>
      <c r="W6" s="48" t="s">
        <v>755</v>
      </c>
      <c r="X6" s="48"/>
      <c r="Y6" s="48"/>
      <c r="Z6" s="48"/>
      <c r="AA6" s="48"/>
      <c r="AE6" s="1" t="s">
        <v>545</v>
      </c>
    </row>
    <row r="7" spans="1:39" ht="15.95" customHeight="1">
      <c r="C7" s="1" t="s">
        <v>557</v>
      </c>
      <c r="D7" s="48" t="s">
        <v>756</v>
      </c>
      <c r="E7" s="48" t="s">
        <v>757</v>
      </c>
      <c r="F7" s="48" t="s">
        <v>758</v>
      </c>
      <c r="G7" s="48" t="s">
        <v>759</v>
      </c>
      <c r="H7" s="48" t="s">
        <v>760</v>
      </c>
      <c r="I7" s="48" t="s">
        <v>761</v>
      </c>
      <c r="J7" s="48" t="s">
        <v>762</v>
      </c>
      <c r="K7" s="48" t="s">
        <v>763</v>
      </c>
      <c r="L7" s="48" t="s">
        <v>764</v>
      </c>
      <c r="M7" s="48" t="s">
        <v>765</v>
      </c>
      <c r="N7" s="48" t="s">
        <v>766</v>
      </c>
      <c r="O7" s="48"/>
      <c r="P7" s="48"/>
      <c r="Q7" s="48"/>
      <c r="R7" s="48"/>
      <c r="S7" s="48"/>
      <c r="T7" s="48"/>
      <c r="U7" s="48"/>
      <c r="V7" s="48"/>
      <c r="W7" s="48"/>
      <c r="X7" s="48"/>
      <c r="Y7" s="48"/>
      <c r="Z7" s="48"/>
      <c r="AA7" s="48"/>
      <c r="AE7" s="1" t="s">
        <v>568</v>
      </c>
    </row>
    <row r="8" spans="1:39" ht="15.95" customHeight="1">
      <c r="C8" s="1" t="s">
        <v>558</v>
      </c>
      <c r="D8" s="48" t="s">
        <v>767</v>
      </c>
      <c r="E8" s="48" t="s">
        <v>768</v>
      </c>
      <c r="F8" s="48" t="s">
        <v>769</v>
      </c>
      <c r="G8" s="48" t="s">
        <v>770</v>
      </c>
      <c r="H8" s="48" t="s">
        <v>771</v>
      </c>
      <c r="I8" s="48" t="s">
        <v>772</v>
      </c>
      <c r="J8" s="48" t="s">
        <v>773</v>
      </c>
      <c r="K8" s="48"/>
      <c r="L8" s="48"/>
      <c r="M8" s="48"/>
      <c r="N8" s="48"/>
      <c r="O8" s="48"/>
      <c r="P8" s="48"/>
      <c r="Q8" s="48"/>
      <c r="R8" s="48"/>
      <c r="S8" s="48"/>
      <c r="T8" s="48"/>
      <c r="U8" s="48"/>
      <c r="V8" s="48"/>
      <c r="W8" s="48"/>
      <c r="X8" s="48"/>
      <c r="Y8" s="48"/>
      <c r="Z8" s="48"/>
      <c r="AA8" s="48"/>
      <c r="AE8" s="1" t="s">
        <v>569</v>
      </c>
    </row>
    <row r="9" spans="1:39" ht="15.95" customHeight="1">
      <c r="C9" s="1" t="s">
        <v>559</v>
      </c>
      <c r="D9" s="48" t="s">
        <v>774</v>
      </c>
      <c r="E9" s="48" t="s">
        <v>775</v>
      </c>
      <c r="F9" s="48" t="s">
        <v>776</v>
      </c>
      <c r="G9" s="48" t="s">
        <v>777</v>
      </c>
      <c r="H9" s="48" t="s">
        <v>778</v>
      </c>
      <c r="I9" s="48" t="s">
        <v>779</v>
      </c>
      <c r="J9" s="48" t="s">
        <v>780</v>
      </c>
      <c r="K9" s="48" t="s">
        <v>781</v>
      </c>
      <c r="L9" s="48" t="s">
        <v>782</v>
      </c>
      <c r="M9" s="48" t="s">
        <v>783</v>
      </c>
      <c r="N9" s="48"/>
      <c r="O9" s="48"/>
      <c r="P9" s="48"/>
      <c r="Q9" s="48"/>
      <c r="R9" s="48"/>
      <c r="S9" s="48"/>
      <c r="T9" s="48"/>
      <c r="U9" s="48"/>
      <c r="V9" s="48"/>
      <c r="W9" s="48"/>
      <c r="X9" s="48"/>
      <c r="Y9" s="48"/>
      <c r="Z9" s="48"/>
      <c r="AA9" s="48"/>
      <c r="AE9" s="1" t="s">
        <v>570</v>
      </c>
    </row>
    <row r="10" spans="1:39" ht="15.95" customHeight="1">
      <c r="C10" s="1" t="s">
        <v>560</v>
      </c>
      <c r="D10" s="48" t="s">
        <v>784</v>
      </c>
      <c r="E10" s="48" t="s">
        <v>785</v>
      </c>
      <c r="F10" s="48" t="s">
        <v>786</v>
      </c>
      <c r="G10" s="48" t="s">
        <v>787</v>
      </c>
      <c r="H10" s="48" t="s">
        <v>788</v>
      </c>
      <c r="I10" s="48" t="s">
        <v>789</v>
      </c>
      <c r="J10" s="48" t="s">
        <v>790</v>
      </c>
      <c r="K10" s="48"/>
      <c r="L10" s="48"/>
      <c r="M10" s="48"/>
      <c r="N10" s="48"/>
      <c r="O10" s="48"/>
      <c r="P10" s="48"/>
      <c r="Q10" s="48"/>
      <c r="R10" s="48"/>
      <c r="S10" s="48"/>
      <c r="T10" s="48"/>
      <c r="U10" s="48"/>
      <c r="V10" s="48"/>
      <c r="W10" s="48"/>
      <c r="X10" s="48"/>
      <c r="Y10" s="48"/>
      <c r="Z10" s="48"/>
      <c r="AA10" s="48"/>
      <c r="AE10" s="1" t="s">
        <v>571</v>
      </c>
    </row>
    <row r="11" spans="1:39" ht="15.95" customHeight="1">
      <c r="C11" s="1" t="s">
        <v>561</v>
      </c>
      <c r="D11" s="48" t="s">
        <v>791</v>
      </c>
      <c r="E11" s="48" t="s">
        <v>792</v>
      </c>
      <c r="F11" s="48" t="s">
        <v>793</v>
      </c>
      <c r="G11" s="48" t="s">
        <v>794</v>
      </c>
      <c r="H11" s="48" t="s">
        <v>795</v>
      </c>
      <c r="I11" s="48" t="s">
        <v>796</v>
      </c>
      <c r="J11" s="48" t="s">
        <v>797</v>
      </c>
      <c r="K11" s="48" t="s">
        <v>798</v>
      </c>
      <c r="L11" s="48" t="s">
        <v>799</v>
      </c>
      <c r="M11" s="48" t="s">
        <v>800</v>
      </c>
      <c r="N11" s="48" t="s">
        <v>801</v>
      </c>
      <c r="O11" s="48" t="s">
        <v>802</v>
      </c>
      <c r="P11" s="48" t="s">
        <v>803</v>
      </c>
      <c r="Q11" s="48" t="s">
        <v>804</v>
      </c>
      <c r="R11" s="48" t="s">
        <v>805</v>
      </c>
      <c r="S11" s="48" t="s">
        <v>806</v>
      </c>
      <c r="T11" s="48" t="s">
        <v>807</v>
      </c>
      <c r="U11" s="48" t="s">
        <v>808</v>
      </c>
      <c r="V11" s="48" t="s">
        <v>809</v>
      </c>
      <c r="W11" s="48" t="s">
        <v>810</v>
      </c>
      <c r="X11" s="48" t="s">
        <v>811</v>
      </c>
      <c r="Y11" s="48" t="s">
        <v>812</v>
      </c>
      <c r="Z11" s="48"/>
      <c r="AA11" s="48"/>
      <c r="AE11" s="1" t="s">
        <v>572</v>
      </c>
    </row>
    <row r="12" spans="1:39" ht="15.95" customHeight="1">
      <c r="C12" s="1" t="s">
        <v>562</v>
      </c>
      <c r="D12" s="48" t="s">
        <v>813</v>
      </c>
      <c r="E12" s="48" t="s">
        <v>814</v>
      </c>
      <c r="F12" s="48" t="s">
        <v>815</v>
      </c>
      <c r="G12" s="48" t="s">
        <v>816</v>
      </c>
      <c r="H12" s="48" t="s">
        <v>817</v>
      </c>
      <c r="I12" s="48" t="s">
        <v>818</v>
      </c>
      <c r="J12" s="48" t="s">
        <v>819</v>
      </c>
      <c r="K12" s="48" t="s">
        <v>820</v>
      </c>
      <c r="L12" s="48"/>
      <c r="M12" s="48"/>
      <c r="N12" s="48"/>
      <c r="O12" s="48"/>
      <c r="P12" s="48"/>
      <c r="Q12" s="48"/>
      <c r="R12" s="48"/>
      <c r="S12" s="48"/>
      <c r="T12" s="48"/>
      <c r="U12" s="48"/>
      <c r="V12" s="48"/>
      <c r="W12" s="48"/>
      <c r="X12" s="48"/>
      <c r="Y12" s="48"/>
      <c r="Z12" s="48"/>
      <c r="AA12" s="48"/>
      <c r="AE12" s="1" t="s">
        <v>588</v>
      </c>
    </row>
    <row r="13" spans="1:39" ht="15.95" customHeight="1">
      <c r="C13" s="1" t="s">
        <v>563</v>
      </c>
      <c r="D13" s="48" t="s">
        <v>821</v>
      </c>
      <c r="E13" s="48" t="s">
        <v>822</v>
      </c>
      <c r="F13" s="48" t="s">
        <v>823</v>
      </c>
      <c r="G13" s="48" t="s">
        <v>824</v>
      </c>
      <c r="H13" s="48" t="s">
        <v>825</v>
      </c>
      <c r="I13" s="48" t="s">
        <v>826</v>
      </c>
      <c r="J13" s="48" t="s">
        <v>827</v>
      </c>
      <c r="K13" s="48" t="s">
        <v>828</v>
      </c>
      <c r="L13" s="48" t="s">
        <v>829</v>
      </c>
      <c r="M13" s="48" t="s">
        <v>830</v>
      </c>
      <c r="N13" s="48"/>
      <c r="O13" s="48"/>
      <c r="P13" s="48"/>
      <c r="Q13" s="48"/>
      <c r="R13" s="48"/>
      <c r="S13" s="48"/>
      <c r="T13" s="48"/>
      <c r="U13" s="48"/>
      <c r="V13" s="48"/>
      <c r="W13" s="48"/>
      <c r="X13" s="48"/>
      <c r="Y13" s="48"/>
      <c r="Z13" s="48"/>
      <c r="AA13" s="48"/>
      <c r="AE13" s="1" t="s">
        <v>589</v>
      </c>
    </row>
    <row r="14" spans="1:39" ht="15.95" customHeight="1">
      <c r="C14" s="1" t="s">
        <v>564</v>
      </c>
      <c r="D14" s="48" t="s">
        <v>831</v>
      </c>
      <c r="E14" s="48" t="s">
        <v>832</v>
      </c>
      <c r="F14" s="48" t="s">
        <v>833</v>
      </c>
      <c r="G14" s="48" t="s">
        <v>834</v>
      </c>
      <c r="H14" s="48" t="s">
        <v>835</v>
      </c>
      <c r="I14" s="48" t="s">
        <v>836</v>
      </c>
      <c r="J14" s="48" t="s">
        <v>837</v>
      </c>
      <c r="K14" s="48" t="s">
        <v>838</v>
      </c>
      <c r="L14" s="48" t="s">
        <v>839</v>
      </c>
      <c r="M14" s="48" t="s">
        <v>840</v>
      </c>
      <c r="N14" s="48" t="s">
        <v>841</v>
      </c>
      <c r="O14" s="48" t="s">
        <v>842</v>
      </c>
      <c r="P14" s="48" t="s">
        <v>843</v>
      </c>
      <c r="Q14" s="48" t="s">
        <v>844</v>
      </c>
      <c r="R14" s="48" t="s">
        <v>845</v>
      </c>
      <c r="S14" s="48" t="s">
        <v>846</v>
      </c>
      <c r="T14" s="48" t="s">
        <v>847</v>
      </c>
      <c r="U14" s="48" t="s">
        <v>848</v>
      </c>
      <c r="V14" s="48"/>
      <c r="W14" s="48"/>
      <c r="X14" s="48"/>
      <c r="Y14" s="48"/>
      <c r="Z14" s="48"/>
      <c r="AA14" s="48"/>
      <c r="AE14" s="1" t="s">
        <v>590</v>
      </c>
    </row>
    <row r="15" spans="1:39" ht="15.95" customHeight="1">
      <c r="C15" s="1" t="s">
        <v>565</v>
      </c>
      <c r="D15" s="48" t="s">
        <v>849</v>
      </c>
      <c r="E15" s="48" t="s">
        <v>850</v>
      </c>
      <c r="F15" s="48" t="s">
        <v>851</v>
      </c>
      <c r="G15" s="48" t="s">
        <v>852</v>
      </c>
      <c r="H15" s="48" t="s">
        <v>853</v>
      </c>
      <c r="I15" s="48" t="s">
        <v>854</v>
      </c>
      <c r="J15" s="48" t="s">
        <v>855</v>
      </c>
      <c r="K15" s="48" t="s">
        <v>856</v>
      </c>
      <c r="L15" s="48" t="s">
        <v>857</v>
      </c>
      <c r="M15" s="48" t="s">
        <v>858</v>
      </c>
      <c r="N15" s="48" t="s">
        <v>859</v>
      </c>
      <c r="O15" s="48" t="s">
        <v>860</v>
      </c>
      <c r="P15" s="48" t="s">
        <v>861</v>
      </c>
      <c r="Q15" s="48" t="s">
        <v>862</v>
      </c>
      <c r="R15" s="48" t="s">
        <v>863</v>
      </c>
      <c r="S15" s="48" t="s">
        <v>864</v>
      </c>
      <c r="T15" s="48" t="s">
        <v>865</v>
      </c>
      <c r="U15" s="48" t="s">
        <v>866</v>
      </c>
      <c r="V15" s="48" t="s">
        <v>867</v>
      </c>
      <c r="W15" s="48"/>
      <c r="X15" s="48"/>
      <c r="Y15" s="48"/>
      <c r="Z15" s="48"/>
      <c r="AA15" s="48"/>
      <c r="AE15" s="1" t="s">
        <v>591</v>
      </c>
    </row>
    <row r="16" spans="1:39" ht="15.95" customHeight="1">
      <c r="C16" s="1" t="s">
        <v>566</v>
      </c>
      <c r="D16" s="48" t="s">
        <v>868</v>
      </c>
      <c r="E16" s="48" t="s">
        <v>869</v>
      </c>
      <c r="F16" s="48" t="s">
        <v>870</v>
      </c>
      <c r="G16" s="48" t="s">
        <v>871</v>
      </c>
      <c r="H16" s="48" t="s">
        <v>872</v>
      </c>
      <c r="I16" s="48" t="s">
        <v>873</v>
      </c>
      <c r="J16" s="48" t="s">
        <v>874</v>
      </c>
      <c r="K16" s="48" t="s">
        <v>875</v>
      </c>
      <c r="L16" s="48"/>
      <c r="M16" s="48"/>
      <c r="N16" s="48"/>
      <c r="O16" s="48"/>
      <c r="P16" s="48"/>
      <c r="Q16" s="48"/>
      <c r="R16" s="48"/>
      <c r="S16" s="48"/>
      <c r="T16" s="48"/>
      <c r="U16" s="48"/>
      <c r="V16" s="48"/>
      <c r="W16" s="48"/>
      <c r="X16" s="48"/>
      <c r="Y16" s="48"/>
      <c r="Z16" s="48"/>
      <c r="AA16" s="48"/>
      <c r="AE16" s="1" t="s">
        <v>546</v>
      </c>
    </row>
    <row r="17" spans="3:31" ht="15.95" customHeight="1">
      <c r="C17" s="1" t="s">
        <v>567</v>
      </c>
      <c r="D17" s="48" t="s">
        <v>876</v>
      </c>
      <c r="E17" s="48" t="s">
        <v>877</v>
      </c>
      <c r="F17" s="48" t="s">
        <v>878</v>
      </c>
      <c r="G17" s="48" t="s">
        <v>879</v>
      </c>
      <c r="H17" s="48" t="s">
        <v>880</v>
      </c>
      <c r="I17" s="48"/>
      <c r="J17" s="48"/>
      <c r="K17" s="48"/>
      <c r="L17" s="48"/>
      <c r="M17" s="48"/>
      <c r="N17" s="48"/>
      <c r="O17" s="48"/>
      <c r="P17" s="48"/>
      <c r="Q17" s="48"/>
      <c r="R17" s="48"/>
      <c r="S17" s="48"/>
      <c r="T17" s="48"/>
      <c r="U17" s="48"/>
      <c r="V17" s="48"/>
      <c r="W17" s="48"/>
      <c r="X17" s="48"/>
      <c r="Y17" s="48"/>
      <c r="Z17" s="48"/>
      <c r="AA17" s="48"/>
      <c r="AE17" s="1" t="s">
        <v>547</v>
      </c>
    </row>
    <row r="18" spans="3:31" ht="15.95" customHeight="1">
      <c r="AE18" s="1" t="s">
        <v>548</v>
      </c>
    </row>
    <row r="19" spans="3:31" ht="15.95" customHeight="1">
      <c r="AE19" s="1" t="s">
        <v>549</v>
      </c>
    </row>
    <row r="22" spans="3:31" ht="15.95" customHeight="1">
      <c r="AD22" s="1" t="s">
        <v>574</v>
      </c>
    </row>
    <row r="23" spans="3:31" ht="15.95" customHeight="1">
      <c r="AE23" s="1" t="s">
        <v>575</v>
      </c>
    </row>
    <row r="24" spans="3:31" ht="15.95" customHeight="1">
      <c r="AE24" s="1" t="s">
        <v>576</v>
      </c>
    </row>
    <row r="25" spans="3:31" ht="15.95" customHeight="1">
      <c r="AE25" s="1" t="s">
        <v>577</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U18"/>
  <sheetViews>
    <sheetView view="pageBreakPreview" zoomScale="70" zoomScaleNormal="70" zoomScaleSheetLayoutView="70" workbookViewId="0">
      <pane xSplit="4" ySplit="5" topLeftCell="E6" activePane="bottomRight" state="frozen"/>
      <selection pane="topRight" activeCell="G1" sqref="G1"/>
      <selection pane="bottomLeft" activeCell="A6" sqref="A6"/>
      <selection pane="bottomRight" activeCell="D14" sqref="D14"/>
    </sheetView>
  </sheetViews>
  <sheetFormatPr defaultColWidth="9" defaultRowHeight="13.5" outlineLevelCol="1"/>
  <cols>
    <col min="1" max="1" width="4.625" style="1" customWidth="1"/>
    <col min="2" max="3" width="18.75" style="1" customWidth="1"/>
    <col min="4" max="4" width="30.75" style="1" customWidth="1"/>
    <col min="5" max="5" width="7.75" style="1" customWidth="1" outlineLevel="1"/>
    <col min="6" max="6" width="12.75" style="1" customWidth="1" outlineLevel="1"/>
    <col min="7" max="7" width="18.75" style="1" customWidth="1" outlineLevel="1"/>
    <col min="8" max="8" width="60.625" style="33" customWidth="1" outlineLevel="1"/>
    <col min="9" max="9" width="6.625" style="1" customWidth="1" outlineLevel="1"/>
    <col min="10" max="10" width="13.75" style="1" customWidth="1" outlineLevel="1"/>
    <col min="11" max="11" width="10.75" style="1" customWidth="1" outlineLevel="1"/>
    <col min="12" max="12" width="10.75" style="1" customWidth="1"/>
    <col min="13" max="13" width="11.5" style="1" customWidth="1" outlineLevel="1"/>
    <col min="14" max="14" width="10.75" style="53" customWidth="1" outlineLevel="1"/>
    <col min="15" max="15" width="10.75" style="1" customWidth="1" outlineLevel="1"/>
    <col min="16" max="16" width="10.75" style="53" customWidth="1" outlineLevel="1"/>
    <col min="17" max="20" width="10.75" style="1" customWidth="1" outlineLevel="1"/>
    <col min="21" max="21" width="10.75" style="53" customWidth="1" outlineLevel="1"/>
    <col min="22" max="23" width="9" style="1" customWidth="1"/>
    <col min="24" max="16384" width="9" style="1"/>
  </cols>
  <sheetData>
    <row r="1" spans="1:21" ht="22.15" customHeight="1">
      <c r="A1" s="157" t="s">
        <v>1188</v>
      </c>
      <c r="B1" s="157"/>
      <c r="C1" s="157"/>
      <c r="D1" s="157"/>
      <c r="U1" s="1" t="s">
        <v>1195</v>
      </c>
    </row>
    <row r="2" spans="1:21" s="34" customFormat="1" ht="16.149999999999999" customHeight="1">
      <c r="B2" s="158" t="s">
        <v>611</v>
      </c>
      <c r="C2" s="158" t="s">
        <v>612</v>
      </c>
      <c r="D2" s="163" t="s">
        <v>529</v>
      </c>
      <c r="E2" s="158" t="s">
        <v>530</v>
      </c>
      <c r="F2" s="158" t="s">
        <v>438</v>
      </c>
      <c r="G2" s="158" t="s">
        <v>551</v>
      </c>
      <c r="H2" s="163" t="s">
        <v>540</v>
      </c>
      <c r="I2" s="158" t="s">
        <v>573</v>
      </c>
      <c r="J2" s="158" t="s">
        <v>1181</v>
      </c>
      <c r="K2" s="158" t="s">
        <v>613</v>
      </c>
      <c r="L2" s="158" t="s">
        <v>614</v>
      </c>
      <c r="M2" s="167" t="s">
        <v>1182</v>
      </c>
      <c r="N2" s="158" t="s">
        <v>1184</v>
      </c>
      <c r="O2" s="167" t="s">
        <v>1183</v>
      </c>
      <c r="P2" s="158" t="s">
        <v>1184</v>
      </c>
      <c r="Q2" s="158" t="s">
        <v>534</v>
      </c>
      <c r="R2" s="158" t="s">
        <v>535</v>
      </c>
      <c r="S2" s="166" t="s">
        <v>581</v>
      </c>
      <c r="T2" s="158" t="s">
        <v>595</v>
      </c>
      <c r="U2" s="158" t="s">
        <v>1185</v>
      </c>
    </row>
    <row r="3" spans="1:21" s="34" customFormat="1" ht="16.149999999999999" customHeight="1">
      <c r="B3" s="161"/>
      <c r="C3" s="161"/>
      <c r="D3" s="164"/>
      <c r="E3" s="161"/>
      <c r="F3" s="161"/>
      <c r="G3" s="161"/>
      <c r="H3" s="164"/>
      <c r="I3" s="161"/>
      <c r="J3" s="161"/>
      <c r="K3" s="159"/>
      <c r="L3" s="159"/>
      <c r="M3" s="168"/>
      <c r="N3" s="159"/>
      <c r="O3" s="168"/>
      <c r="P3" s="159"/>
      <c r="Q3" s="159"/>
      <c r="R3" s="159"/>
      <c r="S3" s="161"/>
      <c r="T3" s="159"/>
      <c r="U3" s="161"/>
    </row>
    <row r="4" spans="1:21" s="34" customFormat="1" ht="16.149999999999999" customHeight="1">
      <c r="B4" s="161"/>
      <c r="C4" s="161"/>
      <c r="D4" s="164"/>
      <c r="E4" s="161"/>
      <c r="F4" s="161"/>
      <c r="G4" s="161"/>
      <c r="H4" s="164"/>
      <c r="I4" s="161"/>
      <c r="J4" s="161"/>
      <c r="K4" s="159"/>
      <c r="L4" s="159"/>
      <c r="M4" s="168"/>
      <c r="N4" s="159"/>
      <c r="O4" s="168"/>
      <c r="P4" s="159"/>
      <c r="Q4" s="159"/>
      <c r="R4" s="159"/>
      <c r="S4" s="161"/>
      <c r="T4" s="159"/>
      <c r="U4" s="161"/>
    </row>
    <row r="5" spans="1:21" s="34" customFormat="1" ht="16.149999999999999" customHeight="1">
      <c r="B5" s="162"/>
      <c r="C5" s="162"/>
      <c r="D5" s="165"/>
      <c r="E5" s="162"/>
      <c r="F5" s="162"/>
      <c r="G5" s="162"/>
      <c r="H5" s="165"/>
      <c r="I5" s="162"/>
      <c r="J5" s="162"/>
      <c r="K5" s="160"/>
      <c r="L5" s="160"/>
      <c r="M5" s="169"/>
      <c r="N5" s="160"/>
      <c r="O5" s="169"/>
      <c r="P5" s="160"/>
      <c r="Q5" s="160"/>
      <c r="R5" s="160"/>
      <c r="S5" s="162"/>
      <c r="T5" s="160"/>
      <c r="U5" s="162"/>
    </row>
    <row r="6" spans="1:21" s="33" customFormat="1" ht="60" customHeight="1">
      <c r="A6" s="33">
        <v>1</v>
      </c>
      <c r="B6" s="143" t="s">
        <v>889</v>
      </c>
      <c r="C6" s="143"/>
      <c r="D6" s="143" t="s">
        <v>942</v>
      </c>
      <c r="E6" s="144" t="s">
        <v>940</v>
      </c>
      <c r="F6" s="144" t="s">
        <v>140</v>
      </c>
      <c r="G6" s="143" t="s">
        <v>943</v>
      </c>
      <c r="H6" s="143" t="s">
        <v>1034</v>
      </c>
      <c r="I6" s="142" t="s">
        <v>576</v>
      </c>
      <c r="J6" s="145">
        <f t="shared" ref="J6:J17" si="0">K6+L6+M6+O6+Q6+R6+S6+T6</f>
        <v>139980800</v>
      </c>
      <c r="K6" s="146"/>
      <c r="L6" s="146">
        <v>59200000</v>
      </c>
      <c r="M6" s="146"/>
      <c r="N6" s="147"/>
      <c r="O6" s="146">
        <v>56800000</v>
      </c>
      <c r="P6" s="147" t="s">
        <v>1090</v>
      </c>
      <c r="Q6" s="150"/>
      <c r="R6" s="146">
        <v>23980800</v>
      </c>
      <c r="S6" s="141"/>
      <c r="T6" s="146"/>
      <c r="U6" s="147"/>
    </row>
    <row r="7" spans="1:21" s="33" customFormat="1" ht="60" customHeight="1">
      <c r="A7" s="33">
        <v>2</v>
      </c>
      <c r="B7" s="143" t="s">
        <v>889</v>
      </c>
      <c r="C7" s="143"/>
      <c r="D7" s="143" t="s">
        <v>944</v>
      </c>
      <c r="E7" s="144" t="s">
        <v>945</v>
      </c>
      <c r="F7" s="144" t="s">
        <v>37</v>
      </c>
      <c r="G7" s="143" t="s">
        <v>1157</v>
      </c>
      <c r="H7" s="143" t="s">
        <v>1035</v>
      </c>
      <c r="I7" s="142" t="s">
        <v>575</v>
      </c>
      <c r="J7" s="145">
        <f t="shared" si="0"/>
        <v>11229046</v>
      </c>
      <c r="K7" s="146">
        <v>5600000</v>
      </c>
      <c r="L7" s="146">
        <v>2600000</v>
      </c>
      <c r="M7" s="141"/>
      <c r="N7" s="147"/>
      <c r="O7" s="141"/>
      <c r="P7" s="147"/>
      <c r="Q7" s="151"/>
      <c r="R7" s="146">
        <v>3029046</v>
      </c>
      <c r="S7" s="141"/>
      <c r="T7" s="141"/>
      <c r="U7" s="147"/>
    </row>
    <row r="8" spans="1:21" s="33" customFormat="1" ht="60" customHeight="1">
      <c r="A8" s="33">
        <v>3</v>
      </c>
      <c r="B8" s="143" t="s">
        <v>890</v>
      </c>
      <c r="C8" s="143"/>
      <c r="D8" s="143" t="s">
        <v>946</v>
      </c>
      <c r="E8" s="144" t="s">
        <v>941</v>
      </c>
      <c r="F8" s="144" t="s">
        <v>63</v>
      </c>
      <c r="G8" s="143" t="s">
        <v>1158</v>
      </c>
      <c r="H8" s="143" t="s">
        <v>1036</v>
      </c>
      <c r="I8" s="142" t="s">
        <v>1028</v>
      </c>
      <c r="J8" s="145">
        <f t="shared" si="0"/>
        <v>43988400</v>
      </c>
      <c r="K8" s="146"/>
      <c r="L8" s="146">
        <v>19800000</v>
      </c>
      <c r="M8" s="146"/>
      <c r="N8" s="147"/>
      <c r="O8" s="146">
        <v>18100000</v>
      </c>
      <c r="P8" s="147" t="s">
        <v>1091</v>
      </c>
      <c r="Q8" s="150"/>
      <c r="R8" s="146">
        <v>6088400</v>
      </c>
      <c r="S8" s="141"/>
      <c r="T8" s="146"/>
      <c r="U8" s="147"/>
    </row>
    <row r="9" spans="1:21" s="33" customFormat="1" ht="60" customHeight="1">
      <c r="A9" s="33">
        <v>4</v>
      </c>
      <c r="B9" s="143" t="s">
        <v>891</v>
      </c>
      <c r="C9" s="143"/>
      <c r="D9" s="143" t="s">
        <v>947</v>
      </c>
      <c r="E9" s="144" t="s">
        <v>948</v>
      </c>
      <c r="F9" s="144" t="s">
        <v>31</v>
      </c>
      <c r="G9" s="143" t="s">
        <v>1198</v>
      </c>
      <c r="H9" s="143" t="s">
        <v>1037</v>
      </c>
      <c r="I9" s="142" t="s">
        <v>576</v>
      </c>
      <c r="J9" s="145">
        <f t="shared" si="0"/>
        <v>129377350</v>
      </c>
      <c r="K9" s="146"/>
      <c r="L9" s="146">
        <v>58800000</v>
      </c>
      <c r="M9" s="146"/>
      <c r="N9" s="147"/>
      <c r="O9" s="146">
        <v>52100000</v>
      </c>
      <c r="P9" s="147" t="s">
        <v>1091</v>
      </c>
      <c r="Q9" s="150"/>
      <c r="R9" s="146">
        <v>18477350</v>
      </c>
      <c r="S9" s="141"/>
      <c r="T9" s="146"/>
      <c r="U9" s="147"/>
    </row>
    <row r="10" spans="1:21" s="33" customFormat="1" ht="60" customHeight="1">
      <c r="A10" s="33">
        <v>5</v>
      </c>
      <c r="B10" s="143" t="s">
        <v>894</v>
      </c>
      <c r="C10" s="143"/>
      <c r="D10" s="143" t="s">
        <v>956</v>
      </c>
      <c r="E10" s="144" t="s">
        <v>957</v>
      </c>
      <c r="F10" s="144">
        <v>10</v>
      </c>
      <c r="G10" s="143" t="s">
        <v>958</v>
      </c>
      <c r="H10" s="143" t="s">
        <v>1040</v>
      </c>
      <c r="I10" s="142" t="s">
        <v>576</v>
      </c>
      <c r="J10" s="145">
        <f t="shared" si="0"/>
        <v>293843227</v>
      </c>
      <c r="K10" s="146">
        <v>66231082</v>
      </c>
      <c r="L10" s="146">
        <v>8000000</v>
      </c>
      <c r="M10" s="146">
        <v>216200000</v>
      </c>
      <c r="N10" s="147" t="s">
        <v>1092</v>
      </c>
      <c r="O10" s="146"/>
      <c r="P10" s="147"/>
      <c r="Q10" s="150"/>
      <c r="R10" s="146">
        <v>3412145</v>
      </c>
      <c r="S10" s="141"/>
      <c r="T10" s="146"/>
      <c r="U10" s="147"/>
    </row>
    <row r="11" spans="1:21" s="33" customFormat="1" ht="60" customHeight="1">
      <c r="A11" s="33">
        <v>6</v>
      </c>
      <c r="B11" s="143" t="s">
        <v>894</v>
      </c>
      <c r="C11" s="143"/>
      <c r="D11" s="143" t="s">
        <v>959</v>
      </c>
      <c r="E11" s="144" t="s">
        <v>960</v>
      </c>
      <c r="F11" s="144" t="s">
        <v>288</v>
      </c>
      <c r="G11" s="143" t="s">
        <v>1199</v>
      </c>
      <c r="H11" s="143" t="s">
        <v>1041</v>
      </c>
      <c r="I11" s="142" t="s">
        <v>576</v>
      </c>
      <c r="J11" s="145">
        <f t="shared" si="0"/>
        <v>45360000</v>
      </c>
      <c r="K11" s="146">
        <v>3111513</v>
      </c>
      <c r="L11" s="146">
        <v>2100000</v>
      </c>
      <c r="M11" s="146">
        <v>40100000</v>
      </c>
      <c r="N11" s="147" t="s">
        <v>1092</v>
      </c>
      <c r="O11" s="146"/>
      <c r="P11" s="147"/>
      <c r="Q11" s="150"/>
      <c r="R11" s="146">
        <v>48487</v>
      </c>
      <c r="S11" s="141"/>
      <c r="T11" s="146"/>
      <c r="U11" s="147"/>
    </row>
    <row r="12" spans="1:21" s="33" customFormat="1" ht="60" customHeight="1">
      <c r="A12" s="33">
        <v>7</v>
      </c>
      <c r="B12" s="143" t="s">
        <v>894</v>
      </c>
      <c r="C12" s="143"/>
      <c r="D12" s="143" t="s">
        <v>961</v>
      </c>
      <c r="E12" s="144" t="s">
        <v>962</v>
      </c>
      <c r="F12" s="144" t="s">
        <v>288</v>
      </c>
      <c r="G12" s="143" t="s">
        <v>1170</v>
      </c>
      <c r="H12" s="143" t="s">
        <v>1042</v>
      </c>
      <c r="I12" s="142" t="s">
        <v>576</v>
      </c>
      <c r="J12" s="145">
        <f t="shared" si="0"/>
        <v>17982000</v>
      </c>
      <c r="K12" s="146">
        <v>6000000</v>
      </c>
      <c r="L12" s="146">
        <v>600000</v>
      </c>
      <c r="M12" s="141">
        <v>11300000</v>
      </c>
      <c r="N12" s="147" t="s">
        <v>1092</v>
      </c>
      <c r="O12" s="141"/>
      <c r="P12" s="147"/>
      <c r="Q12" s="151"/>
      <c r="R12" s="146">
        <v>82000</v>
      </c>
      <c r="S12" s="141"/>
      <c r="T12" s="141"/>
      <c r="U12" s="147"/>
    </row>
    <row r="13" spans="1:21" s="33" customFormat="1" ht="60" customHeight="1">
      <c r="A13" s="33">
        <v>8</v>
      </c>
      <c r="B13" s="143" t="s">
        <v>894</v>
      </c>
      <c r="C13" s="143"/>
      <c r="D13" s="143" t="s">
        <v>963</v>
      </c>
      <c r="E13" s="144" t="s">
        <v>945</v>
      </c>
      <c r="F13" s="144" t="s">
        <v>288</v>
      </c>
      <c r="G13" s="143" t="s">
        <v>1200</v>
      </c>
      <c r="H13" s="143" t="s">
        <v>1043</v>
      </c>
      <c r="I13" s="142" t="s">
        <v>576</v>
      </c>
      <c r="J13" s="145">
        <f t="shared" si="0"/>
        <v>26762400</v>
      </c>
      <c r="K13" s="146">
        <v>9000000</v>
      </c>
      <c r="L13" s="146">
        <v>900000</v>
      </c>
      <c r="M13" s="146">
        <v>16800000</v>
      </c>
      <c r="N13" s="147" t="s">
        <v>1092</v>
      </c>
      <c r="O13" s="146"/>
      <c r="P13" s="147"/>
      <c r="Q13" s="150"/>
      <c r="R13" s="146">
        <v>62400</v>
      </c>
      <c r="S13" s="141"/>
      <c r="T13" s="146"/>
      <c r="U13" s="147"/>
    </row>
    <row r="14" spans="1:21" s="33" customFormat="1" ht="60" customHeight="1">
      <c r="A14" s="33">
        <v>9</v>
      </c>
      <c r="B14" s="143" t="s">
        <v>894</v>
      </c>
      <c r="C14" s="143"/>
      <c r="D14" s="143" t="s">
        <v>964</v>
      </c>
      <c r="E14" s="144" t="s">
        <v>948</v>
      </c>
      <c r="F14" s="144" t="s">
        <v>288</v>
      </c>
      <c r="G14" s="143" t="s">
        <v>965</v>
      </c>
      <c r="H14" s="143" t="s">
        <v>1044</v>
      </c>
      <c r="I14" s="142" t="s">
        <v>576</v>
      </c>
      <c r="J14" s="145">
        <f t="shared" si="0"/>
        <v>755139798</v>
      </c>
      <c r="K14" s="146"/>
      <c r="L14" s="146">
        <v>3100000</v>
      </c>
      <c r="M14" s="146">
        <v>717300000</v>
      </c>
      <c r="N14" s="147" t="s">
        <v>1092</v>
      </c>
      <c r="O14" s="146"/>
      <c r="P14" s="147"/>
      <c r="Q14" s="150"/>
      <c r="R14" s="146">
        <v>34739798</v>
      </c>
      <c r="S14" s="141"/>
      <c r="T14" s="146"/>
      <c r="U14" s="147"/>
    </row>
    <row r="15" spans="1:21" s="33" customFormat="1" ht="60" customHeight="1">
      <c r="A15" s="33">
        <v>10</v>
      </c>
      <c r="B15" s="143" t="s">
        <v>896</v>
      </c>
      <c r="C15" s="143"/>
      <c r="D15" s="143" t="s">
        <v>967</v>
      </c>
      <c r="E15" s="144" t="s">
        <v>935</v>
      </c>
      <c r="F15" s="144" t="s">
        <v>7</v>
      </c>
      <c r="G15" s="143" t="s">
        <v>1201</v>
      </c>
      <c r="H15" s="143" t="s">
        <v>1046</v>
      </c>
      <c r="I15" s="142" t="s">
        <v>576</v>
      </c>
      <c r="J15" s="145">
        <f t="shared" si="0"/>
        <v>13046400</v>
      </c>
      <c r="K15" s="146"/>
      <c r="L15" s="146">
        <v>6500000</v>
      </c>
      <c r="M15" s="146"/>
      <c r="N15" s="147"/>
      <c r="O15" s="146">
        <v>5200000</v>
      </c>
      <c r="P15" s="147" t="s">
        <v>1093</v>
      </c>
      <c r="Q15" s="150"/>
      <c r="R15" s="146">
        <v>1346400</v>
      </c>
      <c r="S15" s="141"/>
      <c r="T15" s="146"/>
      <c r="U15" s="147"/>
    </row>
    <row r="16" spans="1:21" s="33" customFormat="1" ht="60" customHeight="1">
      <c r="A16" s="33">
        <v>11</v>
      </c>
      <c r="B16" s="143" t="s">
        <v>896</v>
      </c>
      <c r="C16" s="143"/>
      <c r="D16" s="143" t="s">
        <v>968</v>
      </c>
      <c r="E16" s="144" t="s">
        <v>950</v>
      </c>
      <c r="F16" s="144" t="s">
        <v>163</v>
      </c>
      <c r="G16" s="143" t="s">
        <v>1202</v>
      </c>
      <c r="H16" s="143" t="s">
        <v>1047</v>
      </c>
      <c r="I16" s="142" t="s">
        <v>576</v>
      </c>
      <c r="J16" s="145">
        <f t="shared" si="0"/>
        <v>36180000</v>
      </c>
      <c r="K16" s="146"/>
      <c r="L16" s="146">
        <v>15800000</v>
      </c>
      <c r="M16" s="141"/>
      <c r="N16" s="147"/>
      <c r="O16" s="141"/>
      <c r="P16" s="147"/>
      <c r="Q16" s="151"/>
      <c r="R16" s="146">
        <v>20380000</v>
      </c>
      <c r="S16" s="141"/>
      <c r="T16" s="141"/>
      <c r="U16" s="147"/>
    </row>
    <row r="17" spans="1:21" s="33" customFormat="1" ht="60" customHeight="1">
      <c r="A17" s="33">
        <v>12</v>
      </c>
      <c r="B17" s="143" t="s">
        <v>897</v>
      </c>
      <c r="C17" s="143"/>
      <c r="D17" s="143" t="s">
        <v>972</v>
      </c>
      <c r="E17" s="144" t="s">
        <v>935</v>
      </c>
      <c r="F17" s="144" t="s">
        <v>140</v>
      </c>
      <c r="G17" s="143" t="s">
        <v>973</v>
      </c>
      <c r="H17" s="143" t="s">
        <v>1050</v>
      </c>
      <c r="I17" s="142" t="s">
        <v>576</v>
      </c>
      <c r="J17" s="145">
        <f t="shared" si="0"/>
        <v>146139660</v>
      </c>
      <c r="K17" s="146"/>
      <c r="L17" s="146">
        <v>58000000</v>
      </c>
      <c r="M17" s="146"/>
      <c r="N17" s="147"/>
      <c r="O17" s="146"/>
      <c r="P17" s="147"/>
      <c r="Q17" s="150"/>
      <c r="R17" s="146">
        <v>88139660</v>
      </c>
      <c r="S17" s="141"/>
      <c r="T17" s="146"/>
      <c r="U17" s="147"/>
    </row>
    <row r="18" spans="1:21" s="33" customFormat="1" ht="60" customHeight="1">
      <c r="B18" s="143" t="s">
        <v>1192</v>
      </c>
      <c r="C18" s="143"/>
      <c r="D18" s="152" t="s">
        <v>1191</v>
      </c>
      <c r="E18" s="144"/>
      <c r="F18" s="144"/>
      <c r="G18" s="143"/>
      <c r="H18" s="143"/>
      <c r="I18" s="142"/>
      <c r="J18" s="146">
        <f>SUM(J6:J17)</f>
        <v>1659029081</v>
      </c>
      <c r="K18" s="146">
        <f>SUM(K6:K17)</f>
        <v>89942595</v>
      </c>
      <c r="L18" s="146">
        <f>SUM(L6:L17)</f>
        <v>235400000</v>
      </c>
      <c r="M18" s="146">
        <f>SUM(M6:M17)</f>
        <v>1001700000</v>
      </c>
      <c r="N18" s="153"/>
      <c r="O18" s="146">
        <f>SUM(O6:O17)</f>
        <v>132200000</v>
      </c>
      <c r="P18" s="153"/>
      <c r="Q18" s="150"/>
      <c r="R18" s="146">
        <f>SUM(R2:R17)</f>
        <v>199786486</v>
      </c>
      <c r="S18" s="141"/>
      <c r="T18" s="146"/>
      <c r="U18" s="147"/>
    </row>
  </sheetData>
  <mergeCells count="21">
    <mergeCell ref="R2:R5"/>
    <mergeCell ref="T2:T5"/>
    <mergeCell ref="S2:S5"/>
    <mergeCell ref="U2:U5"/>
    <mergeCell ref="B2:B5"/>
    <mergeCell ref="C2:C5"/>
    <mergeCell ref="D2:D5"/>
    <mergeCell ref="E2:E5"/>
    <mergeCell ref="F2:F5"/>
    <mergeCell ref="H2:H5"/>
    <mergeCell ref="L2:L5"/>
    <mergeCell ref="M2:M5"/>
    <mergeCell ref="O2:O5"/>
    <mergeCell ref="N2:N5"/>
    <mergeCell ref="G2:G5"/>
    <mergeCell ref="I2:I5"/>
    <mergeCell ref="A1:D1"/>
    <mergeCell ref="J2:J5"/>
    <mergeCell ref="K2:K5"/>
    <mergeCell ref="P2:P5"/>
    <mergeCell ref="Q2:Q5"/>
  </mergeCells>
  <phoneticPr fontId="1"/>
  <dataValidations count="2">
    <dataValidation type="list" allowBlank="1" showInputMessage="1" showErrorMessage="1" sqref="I7 I12 I16">
      <formula1>直営請負補助</formula1>
    </dataValidation>
    <dataValidation type="list" allowBlank="1" showInputMessage="1" showErrorMessage="1" sqref="F6:F18">
      <formula1>事業コード</formula1>
    </dataValidation>
  </dataValidations>
  <pageMargins left="0.39370078740157483" right="0.39370078740157483" top="0.39370078740157483" bottom="0.39370078740157483" header="0.31496062992125984" footer="0.31496062992125984"/>
  <pageSetup paperSize="8" scale="59" fitToHeight="0" pageOrder="overThenDown" orientation="landscape"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U45"/>
  <sheetViews>
    <sheetView view="pageBreakPreview" zoomScale="60" zoomScaleNormal="70" workbookViewId="0">
      <pane xSplit="4" ySplit="5" topLeftCell="I39" activePane="bottomRight" state="frozen"/>
      <selection pane="topRight" activeCell="G1" sqref="G1"/>
      <selection pane="bottomLeft" activeCell="A6" sqref="A6"/>
      <selection pane="bottomRight" activeCell="L43" sqref="L43"/>
    </sheetView>
  </sheetViews>
  <sheetFormatPr defaultColWidth="9" defaultRowHeight="13.5" outlineLevelCol="1"/>
  <cols>
    <col min="1" max="1" width="4.625" style="1" customWidth="1"/>
    <col min="2" max="3" width="18.75" style="1" customWidth="1"/>
    <col min="4" max="4" width="30.75" style="1" customWidth="1"/>
    <col min="5" max="5" width="7.75" style="1" customWidth="1" outlineLevel="1"/>
    <col min="6" max="6" width="12.75" style="1" customWidth="1" outlineLevel="1"/>
    <col min="7" max="7" width="18.75" style="1" customWidth="1" outlineLevel="1"/>
    <col min="8" max="8" width="60.625" style="33" customWidth="1" outlineLevel="1"/>
    <col min="9" max="9" width="6.625" style="1" customWidth="1" outlineLevel="1"/>
    <col min="10" max="10" width="13.75" style="1" customWidth="1" outlineLevel="1"/>
    <col min="11" max="11" width="10.75" style="1" customWidth="1" outlineLevel="1"/>
    <col min="12" max="12" width="10.75" style="1" customWidth="1"/>
    <col min="13" max="13" width="10.75" style="1" customWidth="1" outlineLevel="1"/>
    <col min="14" max="14" width="10.75" style="53" customWidth="1" outlineLevel="1"/>
    <col min="15" max="15" width="10.75" style="1" customWidth="1" outlineLevel="1"/>
    <col min="16" max="16" width="10.75" style="53" customWidth="1" outlineLevel="1"/>
    <col min="17" max="20" width="10.75" style="1" customWidth="1" outlineLevel="1"/>
    <col min="21" max="21" width="10.75" style="53" customWidth="1" outlineLevel="1"/>
    <col min="22" max="23" width="9" style="1" customWidth="1"/>
    <col min="24" max="16384" width="9" style="1"/>
  </cols>
  <sheetData>
    <row r="1" spans="1:21" ht="22.15" customHeight="1">
      <c r="A1" s="157" t="s">
        <v>1187</v>
      </c>
      <c r="B1" s="157"/>
      <c r="C1" s="157"/>
      <c r="D1" s="157"/>
      <c r="E1" s="157"/>
      <c r="F1" s="157"/>
      <c r="U1" s="1" t="s">
        <v>1195</v>
      </c>
    </row>
    <row r="2" spans="1:21" s="34" customFormat="1" ht="16.149999999999999" customHeight="1">
      <c r="B2" s="158" t="s">
        <v>611</v>
      </c>
      <c r="C2" s="158" t="s">
        <v>612</v>
      </c>
      <c r="D2" s="163" t="s">
        <v>529</v>
      </c>
      <c r="E2" s="158" t="s">
        <v>530</v>
      </c>
      <c r="F2" s="158" t="s">
        <v>438</v>
      </c>
      <c r="G2" s="158" t="s">
        <v>551</v>
      </c>
      <c r="H2" s="163" t="s">
        <v>540</v>
      </c>
      <c r="I2" s="158" t="s">
        <v>573</v>
      </c>
      <c r="J2" s="158" t="s">
        <v>1181</v>
      </c>
      <c r="K2" s="158" t="s">
        <v>613</v>
      </c>
      <c r="L2" s="158" t="s">
        <v>614</v>
      </c>
      <c r="M2" s="167" t="s">
        <v>1182</v>
      </c>
      <c r="N2" s="158" t="s">
        <v>1184</v>
      </c>
      <c r="O2" s="167" t="s">
        <v>1183</v>
      </c>
      <c r="P2" s="158" t="s">
        <v>1184</v>
      </c>
      <c r="Q2" s="158" t="s">
        <v>534</v>
      </c>
      <c r="R2" s="158" t="s">
        <v>535</v>
      </c>
      <c r="S2" s="166" t="s">
        <v>581</v>
      </c>
      <c r="T2" s="158" t="s">
        <v>595</v>
      </c>
      <c r="U2" s="158" t="s">
        <v>1185</v>
      </c>
    </row>
    <row r="3" spans="1:21" s="34" customFormat="1" ht="16.149999999999999" customHeight="1">
      <c r="B3" s="161"/>
      <c r="C3" s="161"/>
      <c r="D3" s="164"/>
      <c r="E3" s="161"/>
      <c r="F3" s="161"/>
      <c r="G3" s="161"/>
      <c r="H3" s="164"/>
      <c r="I3" s="161"/>
      <c r="J3" s="161"/>
      <c r="K3" s="159"/>
      <c r="L3" s="159"/>
      <c r="M3" s="168"/>
      <c r="N3" s="159"/>
      <c r="O3" s="168"/>
      <c r="P3" s="159"/>
      <c r="Q3" s="159"/>
      <c r="R3" s="159"/>
      <c r="S3" s="161"/>
      <c r="T3" s="159"/>
      <c r="U3" s="161"/>
    </row>
    <row r="4" spans="1:21" s="34" customFormat="1" ht="16.149999999999999" customHeight="1">
      <c r="B4" s="161"/>
      <c r="C4" s="161"/>
      <c r="D4" s="164"/>
      <c r="E4" s="161"/>
      <c r="F4" s="161"/>
      <c r="G4" s="161"/>
      <c r="H4" s="164"/>
      <c r="I4" s="161"/>
      <c r="J4" s="161"/>
      <c r="K4" s="159"/>
      <c r="L4" s="159"/>
      <c r="M4" s="168"/>
      <c r="N4" s="159"/>
      <c r="O4" s="168"/>
      <c r="P4" s="159"/>
      <c r="Q4" s="159"/>
      <c r="R4" s="159"/>
      <c r="S4" s="161"/>
      <c r="T4" s="159"/>
      <c r="U4" s="161"/>
    </row>
    <row r="5" spans="1:21" s="34" customFormat="1" ht="16.149999999999999" customHeight="1">
      <c r="B5" s="162"/>
      <c r="C5" s="162"/>
      <c r="D5" s="165"/>
      <c r="E5" s="162"/>
      <c r="F5" s="162"/>
      <c r="G5" s="162"/>
      <c r="H5" s="165"/>
      <c r="I5" s="162"/>
      <c r="J5" s="162"/>
      <c r="K5" s="160"/>
      <c r="L5" s="160"/>
      <c r="M5" s="169"/>
      <c r="N5" s="160"/>
      <c r="O5" s="169"/>
      <c r="P5" s="160"/>
      <c r="Q5" s="160"/>
      <c r="R5" s="160"/>
      <c r="S5" s="162"/>
      <c r="T5" s="160"/>
      <c r="U5" s="162"/>
    </row>
    <row r="6" spans="1:21" s="33" customFormat="1" ht="60" customHeight="1">
      <c r="A6" s="33">
        <v>1</v>
      </c>
      <c r="B6" s="143" t="s">
        <v>900</v>
      </c>
      <c r="C6" s="143"/>
      <c r="D6" s="143" t="s">
        <v>982</v>
      </c>
      <c r="E6" s="144" t="s">
        <v>935</v>
      </c>
      <c r="F6" s="144" t="s">
        <v>282</v>
      </c>
      <c r="G6" s="143" t="s">
        <v>981</v>
      </c>
      <c r="H6" s="143" t="s">
        <v>1055</v>
      </c>
      <c r="I6" s="142"/>
      <c r="J6" s="145">
        <f t="shared" ref="J6:J9" si="0">K6+L6+M6+O6+Q6+R6+S6+T6</f>
        <v>9460800</v>
      </c>
      <c r="K6" s="146"/>
      <c r="L6" s="146">
        <v>4400000</v>
      </c>
      <c r="M6" s="146"/>
      <c r="N6" s="147"/>
      <c r="O6" s="146"/>
      <c r="P6" s="147"/>
      <c r="Q6" s="146"/>
      <c r="R6" s="150"/>
      <c r="S6" s="141">
        <v>5060800</v>
      </c>
      <c r="T6" s="146"/>
      <c r="U6" s="147"/>
    </row>
    <row r="7" spans="1:21" s="33" customFormat="1" ht="60" customHeight="1">
      <c r="A7" s="33">
        <v>2</v>
      </c>
      <c r="B7" s="143" t="s">
        <v>901</v>
      </c>
      <c r="C7" s="143"/>
      <c r="D7" s="143" t="s">
        <v>983</v>
      </c>
      <c r="E7" s="144" t="s">
        <v>935</v>
      </c>
      <c r="F7" s="144" t="s">
        <v>282</v>
      </c>
      <c r="G7" s="143" t="s">
        <v>984</v>
      </c>
      <c r="H7" s="143" t="s">
        <v>1056</v>
      </c>
      <c r="I7" s="142"/>
      <c r="J7" s="145">
        <f t="shared" si="0"/>
        <v>10994400</v>
      </c>
      <c r="K7" s="146"/>
      <c r="L7" s="146">
        <v>3000000</v>
      </c>
      <c r="M7" s="146"/>
      <c r="N7" s="147"/>
      <c r="O7" s="146"/>
      <c r="P7" s="147"/>
      <c r="Q7" s="146"/>
      <c r="R7" s="150"/>
      <c r="S7" s="141">
        <v>7994400</v>
      </c>
      <c r="T7" s="146"/>
      <c r="U7" s="147"/>
    </row>
    <row r="8" spans="1:21" s="33" customFormat="1" ht="60" customHeight="1">
      <c r="A8" s="33">
        <v>3</v>
      </c>
      <c r="B8" s="143" t="s">
        <v>902</v>
      </c>
      <c r="C8" s="143"/>
      <c r="D8" s="143" t="s">
        <v>985</v>
      </c>
      <c r="E8" s="144" t="s">
        <v>935</v>
      </c>
      <c r="F8" s="144" t="s">
        <v>126</v>
      </c>
      <c r="G8" s="143" t="s">
        <v>981</v>
      </c>
      <c r="H8" s="143" t="s">
        <v>1057</v>
      </c>
      <c r="I8" s="142"/>
      <c r="J8" s="145">
        <f t="shared" si="0"/>
        <v>58345250</v>
      </c>
      <c r="K8" s="146"/>
      <c r="L8" s="146">
        <v>3000000</v>
      </c>
      <c r="M8" s="141"/>
      <c r="N8" s="147"/>
      <c r="O8" s="141"/>
      <c r="P8" s="147"/>
      <c r="Q8" s="141">
        <v>29000000</v>
      </c>
      <c r="R8" s="150"/>
      <c r="S8" s="141">
        <v>0</v>
      </c>
      <c r="T8" s="141">
        <v>26345250</v>
      </c>
      <c r="U8" s="147" t="s">
        <v>1151</v>
      </c>
    </row>
    <row r="9" spans="1:21" s="33" customFormat="1" ht="60" customHeight="1">
      <c r="A9" s="33">
        <v>4</v>
      </c>
      <c r="B9" s="143" t="s">
        <v>903</v>
      </c>
      <c r="C9" s="143"/>
      <c r="D9" s="143" t="s">
        <v>987</v>
      </c>
      <c r="E9" s="144" t="s">
        <v>935</v>
      </c>
      <c r="F9" s="144" t="s">
        <v>41</v>
      </c>
      <c r="G9" s="143" t="s">
        <v>981</v>
      </c>
      <c r="H9" s="143" t="s">
        <v>1058</v>
      </c>
      <c r="I9" s="142"/>
      <c r="J9" s="145">
        <f t="shared" si="0"/>
        <v>14084699</v>
      </c>
      <c r="K9" s="146"/>
      <c r="L9" s="146">
        <v>3000000</v>
      </c>
      <c r="M9" s="146"/>
      <c r="N9" s="147"/>
      <c r="O9" s="146"/>
      <c r="P9" s="147"/>
      <c r="Q9" s="146"/>
      <c r="R9" s="150"/>
      <c r="S9" s="141">
        <v>3871699</v>
      </c>
      <c r="T9" s="146">
        <v>7213000</v>
      </c>
      <c r="U9" s="147" t="s">
        <v>1094</v>
      </c>
    </row>
    <row r="10" spans="1:21" s="33" customFormat="1" ht="60" customHeight="1">
      <c r="A10" s="33">
        <v>5</v>
      </c>
      <c r="B10" s="143" t="s">
        <v>904</v>
      </c>
      <c r="C10" s="143"/>
      <c r="D10" s="143" t="s">
        <v>988</v>
      </c>
      <c r="E10" s="144" t="s">
        <v>935</v>
      </c>
      <c r="F10" s="144" t="s">
        <v>41</v>
      </c>
      <c r="G10" s="143" t="s">
        <v>986</v>
      </c>
      <c r="H10" s="143" t="s">
        <v>1172</v>
      </c>
      <c r="I10" s="142"/>
      <c r="J10" s="145">
        <f t="shared" ref="J10:J41" si="1">K10+L10+M10+O10+Q10+R10+S10+T10</f>
        <v>7143914</v>
      </c>
      <c r="K10" s="146"/>
      <c r="L10" s="146">
        <v>3000000</v>
      </c>
      <c r="M10" s="146"/>
      <c r="N10" s="147"/>
      <c r="O10" s="146"/>
      <c r="P10" s="147"/>
      <c r="Q10" s="146"/>
      <c r="R10" s="150"/>
      <c r="S10" s="141">
        <v>4143914</v>
      </c>
      <c r="T10" s="146"/>
      <c r="U10" s="147"/>
    </row>
    <row r="11" spans="1:21" s="33" customFormat="1" ht="60" customHeight="1">
      <c r="A11" s="33">
        <v>6</v>
      </c>
      <c r="B11" s="143" t="s">
        <v>905</v>
      </c>
      <c r="C11" s="143"/>
      <c r="D11" s="143" t="s">
        <v>989</v>
      </c>
      <c r="E11" s="144" t="s">
        <v>935</v>
      </c>
      <c r="F11" s="144" t="s">
        <v>11</v>
      </c>
      <c r="G11" s="143" t="s">
        <v>986</v>
      </c>
      <c r="H11" s="143" t="s">
        <v>1059</v>
      </c>
      <c r="I11" s="142"/>
      <c r="J11" s="145">
        <f t="shared" si="1"/>
        <v>2134230</v>
      </c>
      <c r="K11" s="146"/>
      <c r="L11" s="146">
        <v>600000</v>
      </c>
      <c r="M11" s="146"/>
      <c r="N11" s="147"/>
      <c r="O11" s="146"/>
      <c r="P11" s="147"/>
      <c r="Q11" s="146"/>
      <c r="R11" s="150"/>
      <c r="S11" s="141">
        <v>20230</v>
      </c>
      <c r="T11" s="146">
        <v>1514000</v>
      </c>
      <c r="U11" s="147" t="s">
        <v>1095</v>
      </c>
    </row>
    <row r="12" spans="1:21" s="33" customFormat="1" ht="60" customHeight="1">
      <c r="A12" s="33">
        <v>7</v>
      </c>
      <c r="B12" s="143" t="s">
        <v>906</v>
      </c>
      <c r="C12" s="143"/>
      <c r="D12" s="143" t="s">
        <v>990</v>
      </c>
      <c r="E12" s="144" t="s">
        <v>935</v>
      </c>
      <c r="F12" s="144" t="s">
        <v>126</v>
      </c>
      <c r="G12" s="143" t="s">
        <v>986</v>
      </c>
      <c r="H12" s="143" t="s">
        <v>1060</v>
      </c>
      <c r="I12" s="142"/>
      <c r="J12" s="145">
        <f t="shared" si="1"/>
        <v>4477827</v>
      </c>
      <c r="K12" s="146"/>
      <c r="L12" s="146">
        <v>1000000</v>
      </c>
      <c r="M12" s="146"/>
      <c r="N12" s="147"/>
      <c r="O12" s="146"/>
      <c r="P12" s="147"/>
      <c r="Q12" s="146"/>
      <c r="R12" s="150"/>
      <c r="S12" s="141">
        <v>83327</v>
      </c>
      <c r="T12" s="146">
        <v>3394500</v>
      </c>
      <c r="U12" s="156" t="s">
        <v>1150</v>
      </c>
    </row>
    <row r="13" spans="1:21" s="33" customFormat="1" ht="60" customHeight="1">
      <c r="A13" s="33">
        <v>8</v>
      </c>
      <c r="B13" s="143" t="s">
        <v>907</v>
      </c>
      <c r="C13" s="143"/>
      <c r="D13" s="143" t="s">
        <v>991</v>
      </c>
      <c r="E13" s="144" t="s">
        <v>935</v>
      </c>
      <c r="F13" s="144" t="s">
        <v>41</v>
      </c>
      <c r="G13" s="143" t="s">
        <v>992</v>
      </c>
      <c r="H13" s="143" t="s">
        <v>1061</v>
      </c>
      <c r="I13" s="142"/>
      <c r="J13" s="145">
        <f t="shared" si="1"/>
        <v>3023167</v>
      </c>
      <c r="K13" s="146"/>
      <c r="L13" s="146">
        <v>1000000</v>
      </c>
      <c r="M13" s="141"/>
      <c r="N13" s="147"/>
      <c r="O13" s="141"/>
      <c r="P13" s="147"/>
      <c r="Q13" s="141">
        <v>1222000</v>
      </c>
      <c r="R13" s="150"/>
      <c r="S13" s="141">
        <v>301167</v>
      </c>
      <c r="T13" s="141">
        <v>500000</v>
      </c>
      <c r="U13" s="147" t="s">
        <v>1096</v>
      </c>
    </row>
    <row r="14" spans="1:21" s="33" customFormat="1" ht="60" customHeight="1">
      <c r="A14" s="33">
        <v>9</v>
      </c>
      <c r="B14" s="143" t="s">
        <v>908</v>
      </c>
      <c r="C14" s="143"/>
      <c r="D14" s="143" t="s">
        <v>993</v>
      </c>
      <c r="E14" s="144" t="s">
        <v>935</v>
      </c>
      <c r="F14" s="144" t="s">
        <v>41</v>
      </c>
      <c r="G14" s="143" t="s">
        <v>994</v>
      </c>
      <c r="H14" s="143" t="s">
        <v>1062</v>
      </c>
      <c r="I14" s="142"/>
      <c r="J14" s="145">
        <f t="shared" si="1"/>
        <v>3916600</v>
      </c>
      <c r="K14" s="146"/>
      <c r="L14" s="146">
        <v>1800000</v>
      </c>
      <c r="M14" s="146"/>
      <c r="N14" s="147"/>
      <c r="O14" s="146"/>
      <c r="P14" s="147"/>
      <c r="Q14" s="146"/>
      <c r="R14" s="150"/>
      <c r="S14" s="141">
        <v>1991600</v>
      </c>
      <c r="T14" s="146">
        <v>125000</v>
      </c>
      <c r="U14" s="147" t="s">
        <v>1097</v>
      </c>
    </row>
    <row r="15" spans="1:21" s="33" customFormat="1" ht="60" customHeight="1">
      <c r="A15" s="33">
        <v>10</v>
      </c>
      <c r="B15" s="143" t="s">
        <v>909</v>
      </c>
      <c r="C15" s="143"/>
      <c r="D15" s="143" t="s">
        <v>995</v>
      </c>
      <c r="E15" s="144" t="s">
        <v>935</v>
      </c>
      <c r="F15" s="144" t="s">
        <v>48</v>
      </c>
      <c r="G15" s="143" t="s">
        <v>986</v>
      </c>
      <c r="H15" s="143" t="s">
        <v>1063</v>
      </c>
      <c r="I15" s="142"/>
      <c r="J15" s="145">
        <f t="shared" si="1"/>
        <v>773737</v>
      </c>
      <c r="K15" s="146"/>
      <c r="L15" s="146">
        <v>300000</v>
      </c>
      <c r="M15" s="146"/>
      <c r="N15" s="147"/>
      <c r="O15" s="146"/>
      <c r="P15" s="147"/>
      <c r="Q15" s="146">
        <v>100000</v>
      </c>
      <c r="R15" s="150"/>
      <c r="S15" s="141">
        <v>79037</v>
      </c>
      <c r="T15" s="146">
        <v>294700</v>
      </c>
      <c r="U15" s="147" t="s">
        <v>1173</v>
      </c>
    </row>
    <row r="16" spans="1:21" s="33" customFormat="1" ht="60" customHeight="1">
      <c r="A16" s="33">
        <v>11</v>
      </c>
      <c r="B16" s="143" t="s">
        <v>910</v>
      </c>
      <c r="C16" s="143"/>
      <c r="D16" s="143" t="s">
        <v>1162</v>
      </c>
      <c r="E16" s="144" t="s">
        <v>935</v>
      </c>
      <c r="F16" s="144" t="s">
        <v>41</v>
      </c>
      <c r="G16" s="143" t="s">
        <v>986</v>
      </c>
      <c r="H16" s="143" t="s">
        <v>1064</v>
      </c>
      <c r="I16" s="142"/>
      <c r="J16" s="145">
        <f t="shared" si="1"/>
        <v>10971227</v>
      </c>
      <c r="K16" s="146"/>
      <c r="L16" s="146">
        <v>3000000</v>
      </c>
      <c r="M16" s="146"/>
      <c r="N16" s="147"/>
      <c r="O16" s="146"/>
      <c r="P16" s="147"/>
      <c r="Q16" s="146"/>
      <c r="R16" s="150"/>
      <c r="S16" s="141">
        <v>7971227</v>
      </c>
      <c r="T16" s="146"/>
      <c r="U16" s="147"/>
    </row>
    <row r="17" spans="1:21" s="33" customFormat="1" ht="60" customHeight="1">
      <c r="A17" s="33">
        <v>12</v>
      </c>
      <c r="B17" s="143" t="s">
        <v>911</v>
      </c>
      <c r="C17" s="143"/>
      <c r="D17" s="143" t="s">
        <v>996</v>
      </c>
      <c r="E17" s="144" t="s">
        <v>935</v>
      </c>
      <c r="F17" s="144" t="s">
        <v>206</v>
      </c>
      <c r="G17" s="143" t="s">
        <v>986</v>
      </c>
      <c r="H17" s="143" t="s">
        <v>1065</v>
      </c>
      <c r="I17" s="142"/>
      <c r="J17" s="145">
        <f t="shared" si="1"/>
        <v>5488566</v>
      </c>
      <c r="K17" s="146"/>
      <c r="L17" s="146">
        <v>1200000</v>
      </c>
      <c r="M17" s="146"/>
      <c r="N17" s="147"/>
      <c r="O17" s="146"/>
      <c r="P17" s="147"/>
      <c r="Q17" s="146"/>
      <c r="R17" s="150"/>
      <c r="S17" s="141">
        <v>442600</v>
      </c>
      <c r="T17" s="146">
        <v>3845966</v>
      </c>
      <c r="U17" s="147" t="s">
        <v>1098</v>
      </c>
    </row>
    <row r="18" spans="1:21" s="33" customFormat="1" ht="60" customHeight="1">
      <c r="A18" s="33">
        <v>13</v>
      </c>
      <c r="B18" s="143" t="s">
        <v>912</v>
      </c>
      <c r="C18" s="143"/>
      <c r="D18" s="143" t="s">
        <v>997</v>
      </c>
      <c r="E18" s="144" t="s">
        <v>935</v>
      </c>
      <c r="F18" s="144" t="s">
        <v>48</v>
      </c>
      <c r="G18" s="143" t="s">
        <v>998</v>
      </c>
      <c r="H18" s="143" t="s">
        <v>1066</v>
      </c>
      <c r="I18" s="142"/>
      <c r="J18" s="145">
        <f t="shared" si="1"/>
        <v>2973984</v>
      </c>
      <c r="K18" s="146"/>
      <c r="L18" s="146">
        <v>1000000</v>
      </c>
      <c r="M18" s="141"/>
      <c r="N18" s="147"/>
      <c r="O18" s="141"/>
      <c r="P18" s="147"/>
      <c r="Q18" s="141"/>
      <c r="R18" s="150"/>
      <c r="S18" s="141">
        <v>273984</v>
      </c>
      <c r="T18" s="141">
        <v>1700000</v>
      </c>
      <c r="U18" s="147" t="s">
        <v>1099</v>
      </c>
    </row>
    <row r="19" spans="1:21" s="33" customFormat="1" ht="60" customHeight="1">
      <c r="A19" s="33">
        <v>14</v>
      </c>
      <c r="B19" s="143" t="s">
        <v>913</v>
      </c>
      <c r="C19" s="143"/>
      <c r="D19" s="143" t="s">
        <v>999</v>
      </c>
      <c r="E19" s="144" t="s">
        <v>935</v>
      </c>
      <c r="F19" s="144" t="s">
        <v>192</v>
      </c>
      <c r="G19" s="143" t="s">
        <v>981</v>
      </c>
      <c r="H19" s="143" t="s">
        <v>1067</v>
      </c>
      <c r="I19" s="142"/>
      <c r="J19" s="145">
        <f t="shared" si="1"/>
        <v>2255852</v>
      </c>
      <c r="K19" s="146"/>
      <c r="L19" s="146">
        <v>800000</v>
      </c>
      <c r="M19" s="146"/>
      <c r="N19" s="147"/>
      <c r="O19" s="146"/>
      <c r="P19" s="147"/>
      <c r="Q19" s="146"/>
      <c r="R19" s="150"/>
      <c r="S19" s="141">
        <v>356852</v>
      </c>
      <c r="T19" s="146">
        <v>1099000</v>
      </c>
      <c r="U19" s="155" t="s">
        <v>1145</v>
      </c>
    </row>
    <row r="20" spans="1:21" s="33" customFormat="1" ht="60" customHeight="1">
      <c r="A20" s="33">
        <v>15</v>
      </c>
      <c r="B20" s="143" t="s">
        <v>914</v>
      </c>
      <c r="C20" s="143"/>
      <c r="D20" s="143" t="s">
        <v>1000</v>
      </c>
      <c r="E20" s="144" t="s">
        <v>935</v>
      </c>
      <c r="F20" s="144" t="s">
        <v>41</v>
      </c>
      <c r="G20" s="143" t="s">
        <v>981</v>
      </c>
      <c r="H20" s="143" t="s">
        <v>1068</v>
      </c>
      <c r="I20" s="142"/>
      <c r="J20" s="145">
        <f t="shared" si="1"/>
        <v>302887</v>
      </c>
      <c r="K20" s="146"/>
      <c r="L20" s="146">
        <v>100000</v>
      </c>
      <c r="M20" s="146"/>
      <c r="N20" s="147"/>
      <c r="O20" s="146"/>
      <c r="P20" s="147"/>
      <c r="Q20" s="146"/>
      <c r="R20" s="150"/>
      <c r="S20" s="141">
        <v>202887</v>
      </c>
      <c r="T20" s="146"/>
      <c r="U20" s="147"/>
    </row>
    <row r="21" spans="1:21" s="33" customFormat="1" ht="60" customHeight="1">
      <c r="A21" s="33">
        <v>16</v>
      </c>
      <c r="B21" s="143" t="s">
        <v>915</v>
      </c>
      <c r="C21" s="143"/>
      <c r="D21" s="143" t="s">
        <v>1001</v>
      </c>
      <c r="E21" s="144" t="s">
        <v>935</v>
      </c>
      <c r="F21" s="144" t="s">
        <v>213</v>
      </c>
      <c r="G21" s="143" t="s">
        <v>981</v>
      </c>
      <c r="H21" s="143" t="s">
        <v>1069</v>
      </c>
      <c r="I21" s="142"/>
      <c r="J21" s="145">
        <f t="shared" si="1"/>
        <v>2381610</v>
      </c>
      <c r="K21" s="146"/>
      <c r="L21" s="146">
        <v>1000000</v>
      </c>
      <c r="M21" s="146"/>
      <c r="N21" s="147"/>
      <c r="O21" s="146"/>
      <c r="P21" s="147"/>
      <c r="Q21" s="146"/>
      <c r="R21" s="150"/>
      <c r="S21" s="141">
        <v>1381610</v>
      </c>
      <c r="T21" s="146"/>
      <c r="U21" s="147"/>
    </row>
    <row r="22" spans="1:21" s="33" customFormat="1" ht="60" customHeight="1">
      <c r="A22" s="33">
        <v>17</v>
      </c>
      <c r="B22" s="143" t="s">
        <v>1174</v>
      </c>
      <c r="C22" s="143"/>
      <c r="D22" s="143" t="s">
        <v>1002</v>
      </c>
      <c r="E22" s="144" t="s">
        <v>935</v>
      </c>
      <c r="F22" s="144" t="s">
        <v>192</v>
      </c>
      <c r="G22" s="143" t="s">
        <v>976</v>
      </c>
      <c r="H22" s="143" t="s">
        <v>1070</v>
      </c>
      <c r="I22" s="142"/>
      <c r="J22" s="145">
        <f t="shared" si="1"/>
        <v>4282215</v>
      </c>
      <c r="K22" s="146"/>
      <c r="L22" s="146">
        <v>200000</v>
      </c>
      <c r="M22" s="146"/>
      <c r="N22" s="147"/>
      <c r="O22" s="146"/>
      <c r="P22" s="147"/>
      <c r="Q22" s="146">
        <v>3000000</v>
      </c>
      <c r="R22" s="150"/>
      <c r="S22" s="141">
        <v>143</v>
      </c>
      <c r="T22" s="146">
        <v>1082072</v>
      </c>
      <c r="U22" s="147" t="s">
        <v>1146</v>
      </c>
    </row>
    <row r="23" spans="1:21" s="33" customFormat="1" ht="60" customHeight="1">
      <c r="A23" s="33">
        <v>18</v>
      </c>
      <c r="B23" s="143" t="s">
        <v>1163</v>
      </c>
      <c r="C23" s="143"/>
      <c r="D23" s="143" t="s">
        <v>1164</v>
      </c>
      <c r="E23" s="144" t="s">
        <v>935</v>
      </c>
      <c r="F23" s="144" t="s">
        <v>126</v>
      </c>
      <c r="G23" s="143" t="s">
        <v>981</v>
      </c>
      <c r="H23" s="143" t="s">
        <v>1071</v>
      </c>
      <c r="I23" s="142"/>
      <c r="J23" s="145">
        <f t="shared" si="1"/>
        <v>18416772</v>
      </c>
      <c r="K23" s="146"/>
      <c r="L23" s="146">
        <v>900000</v>
      </c>
      <c r="M23" s="141"/>
      <c r="N23" s="147"/>
      <c r="O23" s="141"/>
      <c r="P23" s="147"/>
      <c r="Q23" s="141"/>
      <c r="R23" s="150"/>
      <c r="S23" s="141">
        <v>4234772</v>
      </c>
      <c r="T23" s="141">
        <v>13282000</v>
      </c>
      <c r="U23" s="155" t="s">
        <v>1149</v>
      </c>
    </row>
    <row r="24" spans="1:21" s="33" customFormat="1" ht="60" customHeight="1">
      <c r="A24" s="33">
        <v>19</v>
      </c>
      <c r="B24" s="143" t="s">
        <v>1175</v>
      </c>
      <c r="C24" s="143"/>
      <c r="D24" s="143" t="s">
        <v>1003</v>
      </c>
      <c r="E24" s="144" t="s">
        <v>935</v>
      </c>
      <c r="F24" s="144" t="s">
        <v>126</v>
      </c>
      <c r="G24" s="143" t="s">
        <v>981</v>
      </c>
      <c r="H24" s="143" t="s">
        <v>1165</v>
      </c>
      <c r="I24" s="142"/>
      <c r="J24" s="145">
        <f t="shared" si="1"/>
        <v>6624902</v>
      </c>
      <c r="K24" s="146"/>
      <c r="L24" s="146">
        <v>2700000</v>
      </c>
      <c r="M24" s="146"/>
      <c r="N24" s="147"/>
      <c r="O24" s="146"/>
      <c r="P24" s="147"/>
      <c r="Q24" s="146"/>
      <c r="R24" s="150"/>
      <c r="S24" s="141">
        <v>1244902</v>
      </c>
      <c r="T24" s="146">
        <v>2680000</v>
      </c>
      <c r="U24" s="147" t="s">
        <v>1100</v>
      </c>
    </row>
    <row r="25" spans="1:21" s="33" customFormat="1" ht="60" customHeight="1">
      <c r="A25" s="33">
        <v>20</v>
      </c>
      <c r="B25" s="143" t="s">
        <v>916</v>
      </c>
      <c r="C25" s="143"/>
      <c r="D25" s="143" t="s">
        <v>1176</v>
      </c>
      <c r="E25" s="144" t="s">
        <v>935</v>
      </c>
      <c r="F25" s="144" t="s">
        <v>144</v>
      </c>
      <c r="G25" s="143" t="s">
        <v>1004</v>
      </c>
      <c r="H25" s="143" t="s">
        <v>1072</v>
      </c>
      <c r="I25" s="142"/>
      <c r="J25" s="145">
        <f t="shared" si="1"/>
        <v>1722630</v>
      </c>
      <c r="K25" s="146"/>
      <c r="L25" s="146">
        <v>400000</v>
      </c>
      <c r="M25" s="146"/>
      <c r="N25" s="147"/>
      <c r="O25" s="146"/>
      <c r="P25" s="147"/>
      <c r="Q25" s="146"/>
      <c r="R25" s="150"/>
      <c r="S25" s="141">
        <v>1322630</v>
      </c>
      <c r="T25" s="146"/>
      <c r="U25" s="147"/>
    </row>
    <row r="26" spans="1:21" s="33" customFormat="1" ht="60" customHeight="1">
      <c r="A26" s="33">
        <v>21</v>
      </c>
      <c r="B26" s="143" t="s">
        <v>917</v>
      </c>
      <c r="C26" s="143"/>
      <c r="D26" s="143" t="s">
        <v>1005</v>
      </c>
      <c r="E26" s="144" t="s">
        <v>935</v>
      </c>
      <c r="F26" s="144" t="s">
        <v>41</v>
      </c>
      <c r="G26" s="143" t="s">
        <v>976</v>
      </c>
      <c r="H26" s="143" t="s">
        <v>1073</v>
      </c>
      <c r="I26" s="142"/>
      <c r="J26" s="145">
        <f t="shared" si="1"/>
        <v>428224</v>
      </c>
      <c r="K26" s="146"/>
      <c r="L26" s="146">
        <v>200000</v>
      </c>
      <c r="M26" s="146"/>
      <c r="N26" s="147"/>
      <c r="O26" s="146"/>
      <c r="P26" s="147"/>
      <c r="Q26" s="146"/>
      <c r="R26" s="150"/>
      <c r="S26" s="141"/>
      <c r="T26" s="146">
        <v>228224</v>
      </c>
      <c r="U26" s="147" t="s">
        <v>1147</v>
      </c>
    </row>
    <row r="27" spans="1:21" s="33" customFormat="1" ht="60" customHeight="1">
      <c r="A27" s="33">
        <v>22</v>
      </c>
      <c r="B27" s="143" t="s">
        <v>918</v>
      </c>
      <c r="C27" s="143"/>
      <c r="D27" s="143" t="s">
        <v>1006</v>
      </c>
      <c r="E27" s="144" t="s">
        <v>935</v>
      </c>
      <c r="F27" s="144" t="s">
        <v>199</v>
      </c>
      <c r="G27" s="143" t="s">
        <v>981</v>
      </c>
      <c r="H27" s="143" t="s">
        <v>1074</v>
      </c>
      <c r="I27" s="142"/>
      <c r="J27" s="145">
        <f t="shared" si="1"/>
        <v>608180</v>
      </c>
      <c r="K27" s="146"/>
      <c r="L27" s="146">
        <v>300000</v>
      </c>
      <c r="M27" s="141"/>
      <c r="N27" s="147"/>
      <c r="O27" s="141"/>
      <c r="P27" s="147"/>
      <c r="Q27" s="141"/>
      <c r="R27" s="150"/>
      <c r="S27" s="141">
        <v>308180</v>
      </c>
      <c r="T27" s="141"/>
      <c r="U27" s="147"/>
    </row>
    <row r="28" spans="1:21" s="33" customFormat="1" ht="60" customHeight="1">
      <c r="A28" s="33">
        <v>23</v>
      </c>
      <c r="B28" s="143" t="s">
        <v>919</v>
      </c>
      <c r="C28" s="143"/>
      <c r="D28" s="143" t="s">
        <v>1007</v>
      </c>
      <c r="E28" s="144" t="s">
        <v>935</v>
      </c>
      <c r="F28" s="144" t="s">
        <v>192</v>
      </c>
      <c r="G28" s="143" t="s">
        <v>981</v>
      </c>
      <c r="H28" s="143" t="s">
        <v>1166</v>
      </c>
      <c r="I28" s="142"/>
      <c r="J28" s="145">
        <f t="shared" si="1"/>
        <v>2356122</v>
      </c>
      <c r="K28" s="146"/>
      <c r="L28" s="146">
        <v>1000000</v>
      </c>
      <c r="M28" s="146"/>
      <c r="N28" s="147"/>
      <c r="O28" s="146"/>
      <c r="P28" s="147"/>
      <c r="Q28" s="146"/>
      <c r="R28" s="150"/>
      <c r="S28" s="141">
        <v>856122</v>
      </c>
      <c r="T28" s="146">
        <v>500000</v>
      </c>
      <c r="U28" s="147" t="s">
        <v>1101</v>
      </c>
    </row>
    <row r="29" spans="1:21" s="33" customFormat="1" ht="60" customHeight="1">
      <c r="A29" s="33">
        <v>24</v>
      </c>
      <c r="B29" s="143" t="s">
        <v>920</v>
      </c>
      <c r="C29" s="143"/>
      <c r="D29" s="143" t="s">
        <v>1008</v>
      </c>
      <c r="E29" s="144" t="s">
        <v>935</v>
      </c>
      <c r="F29" s="144" t="s">
        <v>48</v>
      </c>
      <c r="G29" s="143" t="s">
        <v>981</v>
      </c>
      <c r="H29" s="143" t="s">
        <v>1075</v>
      </c>
      <c r="I29" s="142"/>
      <c r="J29" s="145">
        <f t="shared" si="1"/>
        <v>11655514</v>
      </c>
      <c r="K29" s="146"/>
      <c r="L29" s="146">
        <v>3000000</v>
      </c>
      <c r="M29" s="146"/>
      <c r="N29" s="147"/>
      <c r="O29" s="146"/>
      <c r="P29" s="147"/>
      <c r="Q29" s="146"/>
      <c r="R29" s="150"/>
      <c r="S29" s="141">
        <v>8655514</v>
      </c>
      <c r="T29" s="146"/>
      <c r="U29" s="147"/>
    </row>
    <row r="30" spans="1:21" s="33" customFormat="1" ht="60" customHeight="1">
      <c r="A30" s="33">
        <v>25</v>
      </c>
      <c r="B30" s="143" t="s">
        <v>921</v>
      </c>
      <c r="C30" s="143"/>
      <c r="D30" s="143" t="s">
        <v>1009</v>
      </c>
      <c r="E30" s="144" t="s">
        <v>935</v>
      </c>
      <c r="F30" s="144" t="s">
        <v>13</v>
      </c>
      <c r="G30" s="143" t="s">
        <v>976</v>
      </c>
      <c r="H30" s="143" t="s">
        <v>1076</v>
      </c>
      <c r="I30" s="142"/>
      <c r="J30" s="145">
        <f t="shared" si="1"/>
        <v>614800</v>
      </c>
      <c r="K30" s="146"/>
      <c r="L30" s="146">
        <v>300000</v>
      </c>
      <c r="M30" s="141"/>
      <c r="N30" s="147"/>
      <c r="O30" s="141"/>
      <c r="P30" s="147"/>
      <c r="Q30" s="141"/>
      <c r="R30" s="150"/>
      <c r="S30" s="141">
        <v>314800</v>
      </c>
      <c r="T30" s="141"/>
      <c r="U30" s="147"/>
    </row>
    <row r="31" spans="1:21" s="33" customFormat="1" ht="60" customHeight="1">
      <c r="A31" s="33">
        <v>26</v>
      </c>
      <c r="B31" s="143" t="s">
        <v>922</v>
      </c>
      <c r="C31" s="143"/>
      <c r="D31" s="143" t="s">
        <v>1177</v>
      </c>
      <c r="E31" s="144" t="s">
        <v>935</v>
      </c>
      <c r="F31" s="144" t="s">
        <v>41</v>
      </c>
      <c r="G31" s="143" t="s">
        <v>1010</v>
      </c>
      <c r="H31" s="143" t="s">
        <v>1077</v>
      </c>
      <c r="I31" s="142"/>
      <c r="J31" s="145">
        <f t="shared" si="1"/>
        <v>2968342</v>
      </c>
      <c r="K31" s="146"/>
      <c r="L31" s="146">
        <v>1400000</v>
      </c>
      <c r="M31" s="146"/>
      <c r="N31" s="147"/>
      <c r="O31" s="146"/>
      <c r="P31" s="147"/>
      <c r="Q31" s="146"/>
      <c r="R31" s="150"/>
      <c r="S31" s="141">
        <v>297342</v>
      </c>
      <c r="T31" s="146">
        <v>1271000</v>
      </c>
      <c r="U31" s="147" t="s">
        <v>1178</v>
      </c>
    </row>
    <row r="32" spans="1:21" s="33" customFormat="1" ht="60" customHeight="1">
      <c r="A32" s="33">
        <v>27</v>
      </c>
      <c r="B32" s="143" t="s">
        <v>923</v>
      </c>
      <c r="C32" s="143"/>
      <c r="D32" s="143" t="s">
        <v>1011</v>
      </c>
      <c r="E32" s="144" t="s">
        <v>935</v>
      </c>
      <c r="F32" s="144" t="s">
        <v>41</v>
      </c>
      <c r="G32" s="143" t="s">
        <v>1010</v>
      </c>
      <c r="H32" s="143" t="s">
        <v>1078</v>
      </c>
      <c r="I32" s="142"/>
      <c r="J32" s="145">
        <f t="shared" si="1"/>
        <v>597371</v>
      </c>
      <c r="K32" s="146"/>
      <c r="L32" s="146">
        <v>100000</v>
      </c>
      <c r="M32" s="146"/>
      <c r="N32" s="147"/>
      <c r="O32" s="146"/>
      <c r="P32" s="147"/>
      <c r="Q32" s="146">
        <v>30600</v>
      </c>
      <c r="R32" s="150"/>
      <c r="S32" s="141">
        <v>446771</v>
      </c>
      <c r="T32" s="146">
        <v>20000</v>
      </c>
      <c r="U32" s="147" t="s">
        <v>1144</v>
      </c>
    </row>
    <row r="33" spans="1:21" s="33" customFormat="1" ht="60" customHeight="1">
      <c r="A33" s="33">
        <v>28</v>
      </c>
      <c r="B33" s="143" t="s">
        <v>924</v>
      </c>
      <c r="C33" s="143"/>
      <c r="D33" s="143" t="s">
        <v>1179</v>
      </c>
      <c r="E33" s="144" t="s">
        <v>935</v>
      </c>
      <c r="F33" s="144" t="s">
        <v>41</v>
      </c>
      <c r="G33" s="143" t="s">
        <v>1012</v>
      </c>
      <c r="H33" s="143" t="s">
        <v>1079</v>
      </c>
      <c r="I33" s="142"/>
      <c r="J33" s="145">
        <f t="shared" si="1"/>
        <v>1733382</v>
      </c>
      <c r="K33" s="146"/>
      <c r="L33" s="146">
        <v>600000</v>
      </c>
      <c r="M33" s="146"/>
      <c r="N33" s="147"/>
      <c r="O33" s="146"/>
      <c r="P33" s="147"/>
      <c r="Q33" s="146">
        <v>400000</v>
      </c>
      <c r="R33" s="150"/>
      <c r="S33" s="141">
        <v>78382</v>
      </c>
      <c r="T33" s="146">
        <v>655000</v>
      </c>
      <c r="U33" s="147" t="s">
        <v>1180</v>
      </c>
    </row>
    <row r="34" spans="1:21" s="33" customFormat="1" ht="60" customHeight="1">
      <c r="A34" s="33">
        <v>29</v>
      </c>
      <c r="B34" s="143" t="s">
        <v>925</v>
      </c>
      <c r="C34" s="143"/>
      <c r="D34" s="143" t="s">
        <v>1013</v>
      </c>
      <c r="E34" s="144" t="s">
        <v>935</v>
      </c>
      <c r="F34" s="144" t="s">
        <v>206</v>
      </c>
      <c r="G34" s="143" t="s">
        <v>1014</v>
      </c>
      <c r="H34" s="143" t="s">
        <v>1080</v>
      </c>
      <c r="I34" s="142"/>
      <c r="J34" s="145">
        <f t="shared" si="1"/>
        <v>637574</v>
      </c>
      <c r="K34" s="146"/>
      <c r="L34" s="146">
        <v>200000</v>
      </c>
      <c r="M34" s="146"/>
      <c r="N34" s="147"/>
      <c r="O34" s="146"/>
      <c r="P34" s="147"/>
      <c r="Q34" s="146"/>
      <c r="R34" s="150"/>
      <c r="S34" s="141">
        <v>367574</v>
      </c>
      <c r="T34" s="146">
        <v>70000</v>
      </c>
      <c r="U34" s="147" t="s">
        <v>1148</v>
      </c>
    </row>
    <row r="35" spans="1:21" s="33" customFormat="1" ht="60" customHeight="1">
      <c r="A35" s="33">
        <v>30</v>
      </c>
      <c r="B35" s="143" t="s">
        <v>926</v>
      </c>
      <c r="C35" s="143"/>
      <c r="D35" s="143" t="s">
        <v>1015</v>
      </c>
      <c r="E35" s="144" t="s">
        <v>935</v>
      </c>
      <c r="F35" s="144" t="s">
        <v>144</v>
      </c>
      <c r="G35" s="143" t="s">
        <v>1014</v>
      </c>
      <c r="H35" s="143" t="s">
        <v>1081</v>
      </c>
      <c r="I35" s="142"/>
      <c r="J35" s="145">
        <f t="shared" si="1"/>
        <v>2671092</v>
      </c>
      <c r="K35" s="146"/>
      <c r="L35" s="146">
        <v>1200000</v>
      </c>
      <c r="M35" s="141"/>
      <c r="N35" s="147"/>
      <c r="O35" s="141"/>
      <c r="P35" s="147"/>
      <c r="Q35" s="141"/>
      <c r="R35" s="150"/>
      <c r="S35" s="141">
        <v>241777</v>
      </c>
      <c r="T35" s="141">
        <v>1229315</v>
      </c>
      <c r="U35" s="147" t="s">
        <v>1143</v>
      </c>
    </row>
    <row r="36" spans="1:21" s="33" customFormat="1" ht="60" customHeight="1">
      <c r="A36" s="33">
        <v>31</v>
      </c>
      <c r="B36" s="143" t="s">
        <v>927</v>
      </c>
      <c r="C36" s="143"/>
      <c r="D36" s="143" t="s">
        <v>1017</v>
      </c>
      <c r="E36" s="144" t="s">
        <v>935</v>
      </c>
      <c r="F36" s="144" t="s">
        <v>199</v>
      </c>
      <c r="G36" s="143" t="s">
        <v>1016</v>
      </c>
      <c r="H36" s="143" t="s">
        <v>1082</v>
      </c>
      <c r="I36" s="142"/>
      <c r="J36" s="145">
        <f t="shared" si="1"/>
        <v>609209</v>
      </c>
      <c r="K36" s="146"/>
      <c r="L36" s="146">
        <v>200000</v>
      </c>
      <c r="M36" s="146"/>
      <c r="N36" s="147"/>
      <c r="O36" s="146"/>
      <c r="P36" s="147"/>
      <c r="Q36" s="146"/>
      <c r="R36" s="150"/>
      <c r="S36" s="141">
        <v>231209</v>
      </c>
      <c r="T36" s="146">
        <v>178000</v>
      </c>
      <c r="U36" s="147" t="s">
        <v>1102</v>
      </c>
    </row>
    <row r="37" spans="1:21" s="33" customFormat="1" ht="60" customHeight="1">
      <c r="A37" s="33">
        <v>32</v>
      </c>
      <c r="B37" s="143" t="s">
        <v>928</v>
      </c>
      <c r="C37" s="143"/>
      <c r="D37" s="143" t="s">
        <v>1018</v>
      </c>
      <c r="E37" s="144" t="s">
        <v>935</v>
      </c>
      <c r="F37" s="144" t="s">
        <v>185</v>
      </c>
      <c r="G37" s="143" t="s">
        <v>1019</v>
      </c>
      <c r="H37" s="143" t="s">
        <v>1083</v>
      </c>
      <c r="I37" s="142"/>
      <c r="J37" s="145">
        <f t="shared" si="1"/>
        <v>3827212</v>
      </c>
      <c r="K37" s="146"/>
      <c r="L37" s="146">
        <v>1600000</v>
      </c>
      <c r="M37" s="146"/>
      <c r="N37" s="147"/>
      <c r="O37" s="146"/>
      <c r="P37" s="147"/>
      <c r="Q37" s="146">
        <v>1600000</v>
      </c>
      <c r="R37" s="150"/>
      <c r="S37" s="141">
        <v>563212</v>
      </c>
      <c r="T37" s="146">
        <v>64000</v>
      </c>
      <c r="U37" s="147" t="s">
        <v>1152</v>
      </c>
    </row>
    <row r="38" spans="1:21" s="33" customFormat="1" ht="60" customHeight="1">
      <c r="A38" s="33">
        <v>33</v>
      </c>
      <c r="B38" s="143" t="s">
        <v>929</v>
      </c>
      <c r="C38" s="143"/>
      <c r="D38" s="143" t="s">
        <v>1020</v>
      </c>
      <c r="E38" s="144" t="s">
        <v>935</v>
      </c>
      <c r="F38" s="144" t="s">
        <v>144</v>
      </c>
      <c r="G38" s="143" t="s">
        <v>1021</v>
      </c>
      <c r="H38" s="143" t="s">
        <v>1084</v>
      </c>
      <c r="I38" s="142"/>
      <c r="J38" s="145">
        <f t="shared" si="1"/>
        <v>1230130</v>
      </c>
      <c r="K38" s="146"/>
      <c r="L38" s="146">
        <v>100000</v>
      </c>
      <c r="M38" s="146"/>
      <c r="N38" s="147"/>
      <c r="O38" s="146"/>
      <c r="P38" s="147"/>
      <c r="Q38" s="146"/>
      <c r="R38" s="150"/>
      <c r="S38" s="141">
        <v>1125130</v>
      </c>
      <c r="T38" s="146">
        <v>5000</v>
      </c>
      <c r="U38" s="147" t="s">
        <v>1097</v>
      </c>
    </row>
    <row r="39" spans="1:21" s="33" customFormat="1" ht="60" customHeight="1">
      <c r="A39" s="33">
        <v>34</v>
      </c>
      <c r="B39" s="143" t="s">
        <v>930</v>
      </c>
      <c r="C39" s="143"/>
      <c r="D39" s="143" t="s">
        <v>1022</v>
      </c>
      <c r="E39" s="144" t="s">
        <v>935</v>
      </c>
      <c r="F39" s="144" t="s">
        <v>194</v>
      </c>
      <c r="G39" s="143" t="s">
        <v>1019</v>
      </c>
      <c r="H39" s="143" t="s">
        <v>1085</v>
      </c>
      <c r="I39" s="142"/>
      <c r="J39" s="145">
        <f t="shared" si="1"/>
        <v>3763296</v>
      </c>
      <c r="K39" s="146"/>
      <c r="L39" s="146">
        <v>700000</v>
      </c>
      <c r="M39" s="141"/>
      <c r="N39" s="147"/>
      <c r="O39" s="141"/>
      <c r="P39" s="147"/>
      <c r="Q39" s="141">
        <v>2500000</v>
      </c>
      <c r="R39" s="150"/>
      <c r="S39" s="141">
        <v>175928</v>
      </c>
      <c r="T39" s="141">
        <v>387368</v>
      </c>
      <c r="U39" s="147" t="s">
        <v>1097</v>
      </c>
    </row>
    <row r="40" spans="1:21" s="33" customFormat="1" ht="60" customHeight="1">
      <c r="A40" s="33">
        <v>35</v>
      </c>
      <c r="B40" s="143" t="s">
        <v>931</v>
      </c>
      <c r="C40" s="143"/>
      <c r="D40" s="143" t="s">
        <v>1023</v>
      </c>
      <c r="E40" s="144" t="s">
        <v>935</v>
      </c>
      <c r="F40" s="144" t="s">
        <v>48</v>
      </c>
      <c r="G40" s="143" t="s">
        <v>1024</v>
      </c>
      <c r="H40" s="143" t="s">
        <v>1086</v>
      </c>
      <c r="I40" s="142"/>
      <c r="J40" s="145">
        <f t="shared" si="1"/>
        <v>4030171</v>
      </c>
      <c r="K40" s="146"/>
      <c r="L40" s="146">
        <v>1500000</v>
      </c>
      <c r="M40" s="146"/>
      <c r="N40" s="147"/>
      <c r="O40" s="146"/>
      <c r="P40" s="147"/>
      <c r="Q40" s="146">
        <v>2395086</v>
      </c>
      <c r="R40" s="150"/>
      <c r="S40" s="141">
        <v>85</v>
      </c>
      <c r="T40" s="146">
        <v>135000</v>
      </c>
      <c r="U40" s="147" t="s">
        <v>1103</v>
      </c>
    </row>
    <row r="41" spans="1:21" s="33" customFormat="1" ht="60" customHeight="1">
      <c r="A41" s="33">
        <v>36</v>
      </c>
      <c r="B41" s="143" t="s">
        <v>932</v>
      </c>
      <c r="C41" s="143"/>
      <c r="D41" s="143" t="s">
        <v>1025</v>
      </c>
      <c r="E41" s="144" t="s">
        <v>935</v>
      </c>
      <c r="F41" s="144" t="s">
        <v>126</v>
      </c>
      <c r="G41" s="143" t="s">
        <v>896</v>
      </c>
      <c r="H41" s="143" t="s">
        <v>1087</v>
      </c>
      <c r="I41" s="142"/>
      <c r="J41" s="145">
        <f t="shared" si="1"/>
        <v>2165930</v>
      </c>
      <c r="K41" s="146"/>
      <c r="L41" s="146">
        <v>900000</v>
      </c>
      <c r="M41" s="146"/>
      <c r="N41" s="147"/>
      <c r="O41" s="146"/>
      <c r="P41" s="147"/>
      <c r="Q41" s="146">
        <v>185990</v>
      </c>
      <c r="R41" s="150"/>
      <c r="S41" s="141">
        <v>200000</v>
      </c>
      <c r="T41" s="146">
        <v>879940</v>
      </c>
      <c r="U41" s="147" t="s">
        <v>1097</v>
      </c>
    </row>
    <row r="42" spans="1:21" s="33" customFormat="1" ht="60" customHeight="1">
      <c r="A42" s="33">
        <v>37</v>
      </c>
      <c r="B42" s="143" t="s">
        <v>933</v>
      </c>
      <c r="C42" s="143"/>
      <c r="D42" s="143" t="s">
        <v>1026</v>
      </c>
      <c r="E42" s="144" t="s">
        <v>935</v>
      </c>
      <c r="F42" s="144" t="s">
        <v>41</v>
      </c>
      <c r="G42" s="143" t="s">
        <v>896</v>
      </c>
      <c r="H42" s="143" t="s">
        <v>1088</v>
      </c>
      <c r="I42" s="142"/>
      <c r="J42" s="145">
        <f t="shared" ref="J42:J44" si="2">K42+L42+M42+O42+Q42+R42+S42+T42</f>
        <v>4334404</v>
      </c>
      <c r="K42" s="146"/>
      <c r="L42" s="146">
        <v>2000000</v>
      </c>
      <c r="M42" s="146"/>
      <c r="N42" s="147"/>
      <c r="O42" s="146"/>
      <c r="P42" s="147"/>
      <c r="Q42" s="146">
        <v>85000</v>
      </c>
      <c r="R42" s="150"/>
      <c r="S42" s="141">
        <v>749404</v>
      </c>
      <c r="T42" s="146">
        <v>1500000</v>
      </c>
      <c r="U42" s="147" t="s">
        <v>1104</v>
      </c>
    </row>
    <row r="43" spans="1:21" s="33" customFormat="1" ht="60" customHeight="1">
      <c r="A43" s="33">
        <v>38</v>
      </c>
      <c r="B43" s="143" t="s">
        <v>934</v>
      </c>
      <c r="C43" s="143"/>
      <c r="D43" s="143" t="s">
        <v>1027</v>
      </c>
      <c r="E43" s="144" t="s">
        <v>935</v>
      </c>
      <c r="F43" s="144" t="s">
        <v>323</v>
      </c>
      <c r="G43" s="143" t="s">
        <v>896</v>
      </c>
      <c r="H43" s="143" t="s">
        <v>1089</v>
      </c>
      <c r="I43" s="142"/>
      <c r="J43" s="145">
        <f t="shared" si="2"/>
        <v>1298592</v>
      </c>
      <c r="K43" s="146"/>
      <c r="L43" s="146">
        <v>600000</v>
      </c>
      <c r="M43" s="146"/>
      <c r="N43" s="147"/>
      <c r="O43" s="146"/>
      <c r="P43" s="147"/>
      <c r="Q43" s="146"/>
      <c r="R43" s="150"/>
      <c r="S43" s="141">
        <v>698592</v>
      </c>
      <c r="T43" s="146"/>
      <c r="U43" s="147"/>
    </row>
    <row r="44" spans="1:21" s="33" customFormat="1" ht="60" customHeight="1">
      <c r="A44" s="33">
        <v>39</v>
      </c>
      <c r="B44" s="143" t="s">
        <v>1140</v>
      </c>
      <c r="C44" s="143"/>
      <c r="D44" s="143" t="s">
        <v>1141</v>
      </c>
      <c r="E44" s="144" t="s">
        <v>1142</v>
      </c>
      <c r="F44" s="144" t="s">
        <v>41</v>
      </c>
      <c r="G44" s="143" t="s">
        <v>976</v>
      </c>
      <c r="H44" s="143" t="s">
        <v>1154</v>
      </c>
      <c r="I44" s="142"/>
      <c r="J44" s="145">
        <f t="shared" si="2"/>
        <v>30595651</v>
      </c>
      <c r="K44" s="146"/>
      <c r="L44" s="146">
        <v>1000000</v>
      </c>
      <c r="M44" s="146"/>
      <c r="N44" s="147"/>
      <c r="O44" s="146"/>
      <c r="P44" s="147"/>
      <c r="Q44" s="146"/>
      <c r="R44" s="150"/>
      <c r="S44" s="141">
        <v>5301</v>
      </c>
      <c r="T44" s="146">
        <v>29590350</v>
      </c>
      <c r="U44" s="147" t="s">
        <v>1153</v>
      </c>
    </row>
    <row r="45" spans="1:21" s="33" customFormat="1" ht="60" customHeight="1">
      <c r="B45" s="143" t="s">
        <v>1192</v>
      </c>
      <c r="C45" s="143"/>
      <c r="D45" s="152" t="s">
        <v>1193</v>
      </c>
      <c r="E45" s="144"/>
      <c r="F45" s="144"/>
      <c r="G45" s="143"/>
      <c r="H45" s="143"/>
      <c r="I45" s="142"/>
      <c r="J45" s="145">
        <f>SUM(J6:J44)</f>
        <v>245900465</v>
      </c>
      <c r="K45" s="146"/>
      <c r="L45" s="145">
        <f>SUM(L6:L44)</f>
        <v>49300000</v>
      </c>
      <c r="M45" s="145"/>
      <c r="N45" s="145"/>
      <c r="O45" s="145"/>
      <c r="P45" s="145"/>
      <c r="Q45" s="145">
        <f>SUM(Q6:Q44)</f>
        <v>40518676</v>
      </c>
      <c r="R45" s="154"/>
      <c r="S45" s="145">
        <f>SUM(S6:S44)</f>
        <v>56293104</v>
      </c>
      <c r="T45" s="145">
        <f>SUM(T6:T44)</f>
        <v>99788685</v>
      </c>
      <c r="U45" s="147"/>
    </row>
  </sheetData>
  <mergeCells count="21">
    <mergeCell ref="S2:S5"/>
    <mergeCell ref="T2:T5"/>
    <mergeCell ref="U2:U5"/>
    <mergeCell ref="M2:M5"/>
    <mergeCell ref="N2:N5"/>
    <mergeCell ref="O2:O5"/>
    <mergeCell ref="P2:P5"/>
    <mergeCell ref="Q2:Q5"/>
    <mergeCell ref="R2:R5"/>
    <mergeCell ref="A1:F1"/>
    <mergeCell ref="L2:L5"/>
    <mergeCell ref="B2:B5"/>
    <mergeCell ref="C2:C5"/>
    <mergeCell ref="D2:D5"/>
    <mergeCell ref="E2:E5"/>
    <mergeCell ref="F2:F5"/>
    <mergeCell ref="G2:G5"/>
    <mergeCell ref="H2:H5"/>
    <mergeCell ref="I2:I5"/>
    <mergeCell ref="J2:J5"/>
    <mergeCell ref="K2:K5"/>
  </mergeCells>
  <phoneticPr fontId="1"/>
  <dataValidations count="2">
    <dataValidation type="list" allowBlank="1" showInputMessage="1" showErrorMessage="1" sqref="I39 I8 I13 I18 I23 I27 I30 I35">
      <formula1>直営請負補助</formula1>
    </dataValidation>
    <dataValidation type="list" allowBlank="1" showInputMessage="1" showErrorMessage="1" sqref="F6:F45">
      <formula1>事業コード</formula1>
    </dataValidation>
  </dataValidations>
  <pageMargins left="0.39370078740157483" right="0.39370078740157483" top="0.39370078740157483" bottom="0.39370078740157483" header="0.31496062992125984" footer="0.31496062992125984"/>
  <pageSetup paperSize="8" scale="59" fitToHeight="0" pageOrder="overThenDown" orientation="landscape"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X25"/>
  <sheetViews>
    <sheetView view="pageBreakPreview" zoomScale="60" zoomScaleNormal="80" workbookViewId="0">
      <pane xSplit="4" ySplit="5" topLeftCell="E6" activePane="bottomRight" state="frozen"/>
      <selection pane="topRight" activeCell="G1" sqref="G1"/>
      <selection pane="bottomLeft" activeCell="A6" sqref="A6"/>
      <selection pane="bottomRight" activeCell="U1" sqref="U1"/>
    </sheetView>
  </sheetViews>
  <sheetFormatPr defaultColWidth="9" defaultRowHeight="13.5"/>
  <cols>
    <col min="1" max="1" width="4.625" style="1" customWidth="1"/>
    <col min="2" max="3" width="18.75" style="1" customWidth="1"/>
    <col min="4" max="4" width="30.75" style="50" customWidth="1"/>
    <col min="5" max="5" width="7.75" style="1" customWidth="1"/>
    <col min="6" max="6" width="12.75" style="1" customWidth="1"/>
    <col min="7" max="7" width="18.75" style="1" customWidth="1"/>
    <col min="8" max="8" width="60.625" style="50" customWidth="1"/>
    <col min="9" max="9" width="6.625" style="1" customWidth="1"/>
    <col min="10" max="10" width="13.625" style="1" customWidth="1"/>
    <col min="11" max="13" width="10.625" style="1" customWidth="1"/>
    <col min="14" max="14" width="12.625" style="1" customWidth="1"/>
    <col min="15" max="15" width="10.625" style="1" customWidth="1"/>
    <col min="16" max="16" width="12.625" style="1" customWidth="1"/>
    <col min="17" max="20" width="10.625" style="1" customWidth="1"/>
    <col min="21" max="21" width="12.625" style="1" customWidth="1"/>
    <col min="22" max="23" width="9" style="1" customWidth="1"/>
    <col min="24" max="24" width="9" style="1" collapsed="1"/>
    <col min="25" max="16384" width="9" style="1"/>
  </cols>
  <sheetData>
    <row r="1" spans="1:21" ht="22.15" customHeight="1">
      <c r="B1" s="51" t="s">
        <v>1189</v>
      </c>
      <c r="D1" s="1"/>
      <c r="H1" s="1"/>
      <c r="L1" s="53"/>
      <c r="N1" s="53"/>
      <c r="U1" s="1" t="s">
        <v>1195</v>
      </c>
    </row>
    <row r="2" spans="1:21" s="34" customFormat="1" ht="16.149999999999999" customHeight="1">
      <c r="B2" s="158" t="s">
        <v>616</v>
      </c>
      <c r="C2" s="158" t="s">
        <v>612</v>
      </c>
      <c r="D2" s="170" t="s">
        <v>529</v>
      </c>
      <c r="E2" s="158" t="s">
        <v>530</v>
      </c>
      <c r="F2" s="158" t="s">
        <v>438</v>
      </c>
      <c r="G2" s="158" t="s">
        <v>551</v>
      </c>
      <c r="H2" s="170" t="s">
        <v>540</v>
      </c>
      <c r="I2" s="158" t="s">
        <v>573</v>
      </c>
      <c r="J2" s="158" t="s">
        <v>1181</v>
      </c>
      <c r="K2" s="158" t="s">
        <v>613</v>
      </c>
      <c r="L2" s="158" t="s">
        <v>614</v>
      </c>
      <c r="M2" s="167" t="s">
        <v>1182</v>
      </c>
      <c r="N2" s="158" t="s">
        <v>1184</v>
      </c>
      <c r="O2" s="167" t="s">
        <v>1183</v>
      </c>
      <c r="P2" s="158" t="s">
        <v>1184</v>
      </c>
      <c r="Q2" s="158" t="s">
        <v>534</v>
      </c>
      <c r="R2" s="158" t="s">
        <v>535</v>
      </c>
      <c r="S2" s="166" t="s">
        <v>581</v>
      </c>
      <c r="T2" s="158" t="s">
        <v>595</v>
      </c>
      <c r="U2" s="158" t="s">
        <v>1185</v>
      </c>
    </row>
    <row r="3" spans="1:21" s="34" customFormat="1" ht="16.149999999999999" customHeight="1">
      <c r="B3" s="161"/>
      <c r="C3" s="161"/>
      <c r="D3" s="171"/>
      <c r="E3" s="161"/>
      <c r="F3" s="161"/>
      <c r="G3" s="161"/>
      <c r="H3" s="171"/>
      <c r="I3" s="161"/>
      <c r="J3" s="161"/>
      <c r="K3" s="159"/>
      <c r="L3" s="159"/>
      <c r="M3" s="168"/>
      <c r="N3" s="159"/>
      <c r="O3" s="168"/>
      <c r="P3" s="159"/>
      <c r="Q3" s="159"/>
      <c r="R3" s="159"/>
      <c r="S3" s="161"/>
      <c r="T3" s="159"/>
      <c r="U3" s="161"/>
    </row>
    <row r="4" spans="1:21" s="34" customFormat="1" ht="16.149999999999999" customHeight="1">
      <c r="B4" s="161"/>
      <c r="C4" s="161"/>
      <c r="D4" s="171"/>
      <c r="E4" s="161"/>
      <c r="F4" s="161"/>
      <c r="G4" s="161"/>
      <c r="H4" s="171"/>
      <c r="I4" s="161"/>
      <c r="J4" s="161"/>
      <c r="K4" s="159"/>
      <c r="L4" s="159"/>
      <c r="M4" s="168"/>
      <c r="N4" s="159"/>
      <c r="O4" s="168"/>
      <c r="P4" s="159"/>
      <c r="Q4" s="159"/>
      <c r="R4" s="159"/>
      <c r="S4" s="161"/>
      <c r="T4" s="159"/>
      <c r="U4" s="161"/>
    </row>
    <row r="5" spans="1:21" s="34" customFormat="1" ht="16.149999999999999" customHeight="1">
      <c r="B5" s="162"/>
      <c r="C5" s="162"/>
      <c r="D5" s="172"/>
      <c r="E5" s="162"/>
      <c r="F5" s="162"/>
      <c r="G5" s="162"/>
      <c r="H5" s="172"/>
      <c r="I5" s="162"/>
      <c r="J5" s="162"/>
      <c r="K5" s="160"/>
      <c r="L5" s="160"/>
      <c r="M5" s="169"/>
      <c r="N5" s="160"/>
      <c r="O5" s="169"/>
      <c r="P5" s="160"/>
      <c r="Q5" s="160"/>
      <c r="R5" s="160"/>
      <c r="S5" s="162"/>
      <c r="T5" s="160"/>
      <c r="U5" s="162"/>
    </row>
    <row r="6" spans="1:21" s="33" customFormat="1" ht="60" customHeight="1">
      <c r="A6" s="33">
        <v>1</v>
      </c>
      <c r="B6" s="143" t="s">
        <v>888</v>
      </c>
      <c r="C6" s="143"/>
      <c r="D6" s="143" t="s">
        <v>1105</v>
      </c>
      <c r="E6" s="144" t="s">
        <v>935</v>
      </c>
      <c r="F6" s="144" t="s">
        <v>421</v>
      </c>
      <c r="G6" s="143" t="s">
        <v>888</v>
      </c>
      <c r="H6" s="148" t="s">
        <v>1121</v>
      </c>
      <c r="I6" s="142"/>
      <c r="J6" s="145">
        <f t="shared" ref="J6:J24" si="0">K6+L6+M6+O6+Q6+R6+S6+T6</f>
        <v>57227773</v>
      </c>
      <c r="K6" s="146"/>
      <c r="L6" s="146">
        <v>4302000</v>
      </c>
      <c r="M6" s="141"/>
      <c r="N6" s="149"/>
      <c r="O6" s="141"/>
      <c r="P6" s="149"/>
      <c r="Q6" s="150"/>
      <c r="R6" s="146">
        <v>52925773</v>
      </c>
      <c r="S6" s="141"/>
      <c r="T6" s="141"/>
      <c r="U6" s="149"/>
    </row>
    <row r="7" spans="1:21" s="33" customFormat="1" ht="60" customHeight="1">
      <c r="A7" s="33">
        <v>2</v>
      </c>
      <c r="B7" s="143" t="s">
        <v>888</v>
      </c>
      <c r="C7" s="143"/>
      <c r="D7" s="143" t="s">
        <v>1106</v>
      </c>
      <c r="E7" s="144" t="s">
        <v>935</v>
      </c>
      <c r="F7" s="144" t="s">
        <v>430</v>
      </c>
      <c r="G7" s="143" t="s">
        <v>888</v>
      </c>
      <c r="H7" s="148" t="s">
        <v>1122</v>
      </c>
      <c r="I7" s="142"/>
      <c r="J7" s="145">
        <f t="shared" si="0"/>
        <v>11924000</v>
      </c>
      <c r="K7" s="146"/>
      <c r="L7" s="146">
        <v>1000000</v>
      </c>
      <c r="M7" s="146"/>
      <c r="N7" s="149"/>
      <c r="O7" s="146"/>
      <c r="P7" s="149"/>
      <c r="Q7" s="150"/>
      <c r="R7" s="146">
        <v>10924000</v>
      </c>
      <c r="S7" s="141"/>
      <c r="T7" s="146"/>
      <c r="U7" s="149"/>
    </row>
    <row r="8" spans="1:21" s="33" customFormat="1" ht="60" customHeight="1">
      <c r="A8" s="33">
        <v>3</v>
      </c>
      <c r="B8" s="143" t="s">
        <v>1107</v>
      </c>
      <c r="C8" s="143"/>
      <c r="D8" s="143" t="s">
        <v>1108</v>
      </c>
      <c r="E8" s="144" t="s">
        <v>935</v>
      </c>
      <c r="F8" s="144" t="s">
        <v>413</v>
      </c>
      <c r="G8" s="143" t="s">
        <v>888</v>
      </c>
      <c r="H8" s="148" t="s">
        <v>1123</v>
      </c>
      <c r="I8" s="142"/>
      <c r="J8" s="145">
        <f t="shared" si="0"/>
        <v>16107370</v>
      </c>
      <c r="K8" s="146"/>
      <c r="L8" s="146">
        <v>525000</v>
      </c>
      <c r="M8" s="146"/>
      <c r="N8" s="149"/>
      <c r="O8" s="146"/>
      <c r="P8" s="149"/>
      <c r="Q8" s="150"/>
      <c r="R8" s="146">
        <v>15582370</v>
      </c>
      <c r="S8" s="141"/>
      <c r="T8" s="146"/>
      <c r="U8" s="149"/>
    </row>
    <row r="9" spans="1:21" s="33" customFormat="1" ht="60" customHeight="1">
      <c r="A9" s="33">
        <v>4</v>
      </c>
      <c r="B9" s="143" t="s">
        <v>889</v>
      </c>
      <c r="C9" s="143"/>
      <c r="D9" s="143" t="s">
        <v>1109</v>
      </c>
      <c r="E9" s="144" t="s">
        <v>935</v>
      </c>
      <c r="F9" s="144" t="s">
        <v>415</v>
      </c>
      <c r="G9" s="143" t="s">
        <v>889</v>
      </c>
      <c r="H9" s="148" t="s">
        <v>1124</v>
      </c>
      <c r="I9" s="142"/>
      <c r="J9" s="145">
        <f t="shared" si="0"/>
        <v>487350</v>
      </c>
      <c r="K9" s="146"/>
      <c r="L9" s="146">
        <v>242000</v>
      </c>
      <c r="M9" s="146"/>
      <c r="N9" s="149"/>
      <c r="O9" s="146"/>
      <c r="P9" s="149"/>
      <c r="Q9" s="150"/>
      <c r="R9" s="146">
        <v>245350</v>
      </c>
      <c r="S9" s="141"/>
      <c r="T9" s="146"/>
      <c r="U9" s="149"/>
    </row>
    <row r="10" spans="1:21" s="33" customFormat="1" ht="60" customHeight="1">
      <c r="A10" s="33">
        <v>5</v>
      </c>
      <c r="B10" s="143" t="s">
        <v>889</v>
      </c>
      <c r="C10" s="143"/>
      <c r="D10" s="143" t="s">
        <v>1105</v>
      </c>
      <c r="E10" s="144" t="s">
        <v>971</v>
      </c>
      <c r="F10" s="144" t="s">
        <v>421</v>
      </c>
      <c r="G10" s="143" t="s">
        <v>889</v>
      </c>
      <c r="H10" s="148" t="s">
        <v>1125</v>
      </c>
      <c r="I10" s="142"/>
      <c r="J10" s="145">
        <f t="shared" si="0"/>
        <v>101286070</v>
      </c>
      <c r="K10" s="146"/>
      <c r="L10" s="146">
        <v>4638000</v>
      </c>
      <c r="M10" s="146"/>
      <c r="N10" s="149"/>
      <c r="O10" s="146"/>
      <c r="P10" s="149"/>
      <c r="Q10" s="150"/>
      <c r="R10" s="146">
        <v>96648070</v>
      </c>
      <c r="S10" s="141"/>
      <c r="T10" s="146"/>
      <c r="U10" s="149"/>
    </row>
    <row r="11" spans="1:21" s="33" customFormat="1" ht="60" customHeight="1">
      <c r="A11" s="33">
        <v>6</v>
      </c>
      <c r="B11" s="143" t="s">
        <v>889</v>
      </c>
      <c r="C11" s="143"/>
      <c r="D11" s="143" t="s">
        <v>1106</v>
      </c>
      <c r="E11" s="144" t="s">
        <v>1167</v>
      </c>
      <c r="F11" s="144" t="s">
        <v>430</v>
      </c>
      <c r="G11" s="143" t="s">
        <v>889</v>
      </c>
      <c r="H11" s="148" t="s">
        <v>1126</v>
      </c>
      <c r="I11" s="142"/>
      <c r="J11" s="145">
        <f t="shared" si="0"/>
        <v>1490000</v>
      </c>
      <c r="K11" s="146"/>
      <c r="L11" s="146">
        <v>745000</v>
      </c>
      <c r="M11" s="141"/>
      <c r="N11" s="149"/>
      <c r="O11" s="141"/>
      <c r="P11" s="149"/>
      <c r="Q11" s="151"/>
      <c r="R11" s="146">
        <v>745000</v>
      </c>
      <c r="S11" s="141"/>
      <c r="T11" s="141"/>
      <c r="U11" s="149"/>
    </row>
    <row r="12" spans="1:21" s="33" customFormat="1" ht="60" customHeight="1">
      <c r="A12" s="33">
        <v>7</v>
      </c>
      <c r="B12" s="143" t="s">
        <v>892</v>
      </c>
      <c r="C12" s="143"/>
      <c r="D12" s="143" t="s">
        <v>1105</v>
      </c>
      <c r="E12" s="144" t="s">
        <v>935</v>
      </c>
      <c r="F12" s="144" t="s">
        <v>421</v>
      </c>
      <c r="G12" s="143" t="s">
        <v>892</v>
      </c>
      <c r="H12" s="148" t="s">
        <v>1127</v>
      </c>
      <c r="I12" s="142"/>
      <c r="J12" s="145">
        <f t="shared" si="0"/>
        <v>25221709</v>
      </c>
      <c r="K12" s="146"/>
      <c r="L12" s="146">
        <v>2800000</v>
      </c>
      <c r="M12" s="146"/>
      <c r="N12" s="149"/>
      <c r="O12" s="146"/>
      <c r="P12" s="149"/>
      <c r="Q12" s="150"/>
      <c r="R12" s="146">
        <v>22421709</v>
      </c>
      <c r="S12" s="141"/>
      <c r="T12" s="146"/>
      <c r="U12" s="149"/>
    </row>
    <row r="13" spans="1:21" s="33" customFormat="1" ht="60" customHeight="1">
      <c r="A13" s="33">
        <v>8</v>
      </c>
      <c r="B13" s="143" t="s">
        <v>892</v>
      </c>
      <c r="C13" s="143"/>
      <c r="D13" s="143" t="s">
        <v>1109</v>
      </c>
      <c r="E13" s="144" t="s">
        <v>935</v>
      </c>
      <c r="F13" s="144" t="s">
        <v>415</v>
      </c>
      <c r="G13" s="143" t="s">
        <v>892</v>
      </c>
      <c r="H13" s="148" t="s">
        <v>1128</v>
      </c>
      <c r="I13" s="142"/>
      <c r="J13" s="145">
        <f t="shared" si="0"/>
        <v>752680</v>
      </c>
      <c r="K13" s="146"/>
      <c r="L13" s="146">
        <v>337000</v>
      </c>
      <c r="M13" s="146"/>
      <c r="N13" s="149"/>
      <c r="O13" s="146"/>
      <c r="P13" s="149"/>
      <c r="Q13" s="150"/>
      <c r="R13" s="146">
        <v>415680</v>
      </c>
      <c r="S13" s="141"/>
      <c r="T13" s="146"/>
      <c r="U13" s="149"/>
    </row>
    <row r="14" spans="1:21" s="33" customFormat="1" ht="60" customHeight="1">
      <c r="A14" s="33">
        <v>9</v>
      </c>
      <c r="B14" s="143" t="s">
        <v>893</v>
      </c>
      <c r="C14" s="143"/>
      <c r="D14" s="143" t="s">
        <v>1110</v>
      </c>
      <c r="E14" s="144" t="s">
        <v>935</v>
      </c>
      <c r="F14" s="144" t="s">
        <v>415</v>
      </c>
      <c r="G14" s="143" t="s">
        <v>893</v>
      </c>
      <c r="H14" s="148" t="s">
        <v>1129</v>
      </c>
      <c r="I14" s="142"/>
      <c r="J14" s="145">
        <f t="shared" si="0"/>
        <v>3530778</v>
      </c>
      <c r="K14" s="146"/>
      <c r="L14" s="146">
        <v>500000</v>
      </c>
      <c r="M14" s="141"/>
      <c r="N14" s="149"/>
      <c r="O14" s="141"/>
      <c r="P14" s="149"/>
      <c r="Q14" s="151"/>
      <c r="R14" s="146">
        <v>3030778</v>
      </c>
      <c r="S14" s="141"/>
      <c r="T14" s="141"/>
      <c r="U14" s="149"/>
    </row>
    <row r="15" spans="1:21" s="33" customFormat="1" ht="60" customHeight="1">
      <c r="A15" s="33">
        <v>10</v>
      </c>
      <c r="B15" s="143" t="s">
        <v>893</v>
      </c>
      <c r="C15" s="143"/>
      <c r="D15" s="143" t="s">
        <v>1111</v>
      </c>
      <c r="E15" s="144" t="s">
        <v>935</v>
      </c>
      <c r="F15" s="144" t="s">
        <v>399</v>
      </c>
      <c r="G15" s="143" t="s">
        <v>893</v>
      </c>
      <c r="H15" s="148" t="s">
        <v>1130</v>
      </c>
      <c r="I15" s="142"/>
      <c r="J15" s="145">
        <f t="shared" si="0"/>
        <v>410767</v>
      </c>
      <c r="K15" s="146"/>
      <c r="L15" s="146">
        <v>166000</v>
      </c>
      <c r="M15" s="146"/>
      <c r="N15" s="149"/>
      <c r="O15" s="146"/>
      <c r="P15" s="149"/>
      <c r="Q15" s="150"/>
      <c r="R15" s="146">
        <v>244767</v>
      </c>
      <c r="S15" s="141"/>
      <c r="T15" s="146"/>
      <c r="U15" s="149"/>
    </row>
    <row r="16" spans="1:21" s="33" customFormat="1" ht="60" customHeight="1">
      <c r="A16" s="33">
        <v>11</v>
      </c>
      <c r="B16" s="143" t="s">
        <v>893</v>
      </c>
      <c r="C16" s="143"/>
      <c r="D16" s="143" t="s">
        <v>1105</v>
      </c>
      <c r="E16" s="144" t="s">
        <v>935</v>
      </c>
      <c r="F16" s="144" t="s">
        <v>421</v>
      </c>
      <c r="G16" s="143" t="s">
        <v>893</v>
      </c>
      <c r="H16" s="148" t="s">
        <v>1131</v>
      </c>
      <c r="I16" s="142"/>
      <c r="J16" s="145">
        <f t="shared" si="0"/>
        <v>49325369</v>
      </c>
      <c r="K16" s="146"/>
      <c r="L16" s="146">
        <v>975000</v>
      </c>
      <c r="M16" s="146"/>
      <c r="N16" s="149"/>
      <c r="O16" s="146"/>
      <c r="P16" s="149"/>
      <c r="Q16" s="150"/>
      <c r="R16" s="146">
        <v>48350369</v>
      </c>
      <c r="S16" s="141"/>
      <c r="T16" s="146"/>
      <c r="U16" s="149"/>
    </row>
    <row r="17" spans="1:21" s="33" customFormat="1" ht="60" customHeight="1">
      <c r="A17" s="33">
        <v>12</v>
      </c>
      <c r="B17" s="143" t="s">
        <v>955</v>
      </c>
      <c r="C17" s="143"/>
      <c r="D17" s="143" t="s">
        <v>1112</v>
      </c>
      <c r="E17" s="144" t="s">
        <v>935</v>
      </c>
      <c r="F17" s="144" t="s">
        <v>383</v>
      </c>
      <c r="G17" s="143" t="s">
        <v>1119</v>
      </c>
      <c r="H17" s="148" t="s">
        <v>1132</v>
      </c>
      <c r="I17" s="142"/>
      <c r="J17" s="145">
        <f t="shared" si="0"/>
        <v>883440</v>
      </c>
      <c r="K17" s="146"/>
      <c r="L17" s="146">
        <v>441000</v>
      </c>
      <c r="M17" s="146"/>
      <c r="N17" s="149"/>
      <c r="O17" s="146"/>
      <c r="P17" s="149"/>
      <c r="Q17" s="150"/>
      <c r="R17" s="146">
        <v>442440</v>
      </c>
      <c r="S17" s="141"/>
      <c r="T17" s="146"/>
      <c r="U17" s="149"/>
    </row>
    <row r="18" spans="1:21" s="33" customFormat="1" ht="60" customHeight="1">
      <c r="A18" s="33">
        <v>13</v>
      </c>
      <c r="B18" s="143" t="s">
        <v>955</v>
      </c>
      <c r="C18" s="143"/>
      <c r="D18" s="143" t="s">
        <v>1113</v>
      </c>
      <c r="E18" s="144" t="s">
        <v>935</v>
      </c>
      <c r="F18" s="144" t="s">
        <v>415</v>
      </c>
      <c r="G18" s="143" t="s">
        <v>955</v>
      </c>
      <c r="H18" s="148" t="s">
        <v>1133</v>
      </c>
      <c r="I18" s="142"/>
      <c r="J18" s="145">
        <f t="shared" si="0"/>
        <v>713800</v>
      </c>
      <c r="K18" s="146"/>
      <c r="L18" s="146">
        <v>356000</v>
      </c>
      <c r="M18" s="146"/>
      <c r="N18" s="149"/>
      <c r="O18" s="146"/>
      <c r="P18" s="149"/>
      <c r="Q18" s="150"/>
      <c r="R18" s="146">
        <v>357800</v>
      </c>
      <c r="S18" s="141"/>
      <c r="T18" s="146"/>
      <c r="U18" s="149"/>
    </row>
    <row r="19" spans="1:21" s="33" customFormat="1" ht="60" customHeight="1">
      <c r="A19" s="33">
        <v>14</v>
      </c>
      <c r="B19" s="143" t="s">
        <v>955</v>
      </c>
      <c r="C19" s="143"/>
      <c r="D19" s="143" t="s">
        <v>1114</v>
      </c>
      <c r="E19" s="144" t="s">
        <v>935</v>
      </c>
      <c r="F19" s="144" t="s">
        <v>421</v>
      </c>
      <c r="G19" s="143" t="s">
        <v>955</v>
      </c>
      <c r="H19" s="148" t="s">
        <v>1134</v>
      </c>
      <c r="I19" s="142"/>
      <c r="J19" s="145">
        <f t="shared" si="0"/>
        <v>39420062</v>
      </c>
      <c r="K19" s="146"/>
      <c r="L19" s="146">
        <v>2622000</v>
      </c>
      <c r="M19" s="141"/>
      <c r="N19" s="149"/>
      <c r="O19" s="141"/>
      <c r="P19" s="149"/>
      <c r="Q19" s="151"/>
      <c r="R19" s="146">
        <v>36798062</v>
      </c>
      <c r="S19" s="141"/>
      <c r="T19" s="141"/>
      <c r="U19" s="149"/>
    </row>
    <row r="20" spans="1:21" s="33" customFormat="1" ht="60" customHeight="1">
      <c r="A20" s="33">
        <v>15</v>
      </c>
      <c r="B20" s="143" t="s">
        <v>955</v>
      </c>
      <c r="C20" s="143"/>
      <c r="D20" s="143" t="s">
        <v>1115</v>
      </c>
      <c r="E20" s="144" t="s">
        <v>935</v>
      </c>
      <c r="F20" s="144" t="s">
        <v>432</v>
      </c>
      <c r="G20" s="143" t="s">
        <v>1120</v>
      </c>
      <c r="H20" s="148" t="s">
        <v>1135</v>
      </c>
      <c r="I20" s="142"/>
      <c r="J20" s="145">
        <f t="shared" si="0"/>
        <v>868000</v>
      </c>
      <c r="K20" s="146"/>
      <c r="L20" s="146">
        <v>434000</v>
      </c>
      <c r="M20" s="146"/>
      <c r="N20" s="149"/>
      <c r="O20" s="146"/>
      <c r="P20" s="149"/>
      <c r="Q20" s="150"/>
      <c r="R20" s="146">
        <v>434000</v>
      </c>
      <c r="S20" s="141"/>
      <c r="T20" s="146"/>
      <c r="U20" s="149"/>
    </row>
    <row r="21" spans="1:21" s="33" customFormat="1" ht="60" customHeight="1">
      <c r="A21" s="33">
        <v>16</v>
      </c>
      <c r="B21" s="143" t="s">
        <v>955</v>
      </c>
      <c r="C21" s="143"/>
      <c r="D21" s="143" t="s">
        <v>1116</v>
      </c>
      <c r="E21" s="144" t="s">
        <v>935</v>
      </c>
      <c r="F21" s="144" t="s">
        <v>434</v>
      </c>
      <c r="G21" s="143" t="s">
        <v>955</v>
      </c>
      <c r="H21" s="148" t="s">
        <v>1136</v>
      </c>
      <c r="I21" s="142"/>
      <c r="J21" s="145">
        <f t="shared" si="0"/>
        <v>3005424</v>
      </c>
      <c r="K21" s="146"/>
      <c r="L21" s="146">
        <v>750000</v>
      </c>
      <c r="M21" s="146"/>
      <c r="N21" s="149"/>
      <c r="O21" s="146"/>
      <c r="P21" s="149"/>
      <c r="Q21" s="150"/>
      <c r="R21" s="146">
        <v>2255424</v>
      </c>
      <c r="S21" s="141"/>
      <c r="T21" s="146"/>
      <c r="U21" s="149"/>
    </row>
    <row r="22" spans="1:21" s="33" customFormat="1" ht="60" customHeight="1">
      <c r="A22" s="33">
        <v>17</v>
      </c>
      <c r="B22" s="143" t="s">
        <v>955</v>
      </c>
      <c r="C22" s="143"/>
      <c r="D22" s="143" t="s">
        <v>1117</v>
      </c>
      <c r="E22" s="144" t="s">
        <v>935</v>
      </c>
      <c r="F22" s="144" t="s">
        <v>411</v>
      </c>
      <c r="G22" s="143" t="s">
        <v>955</v>
      </c>
      <c r="H22" s="148" t="s">
        <v>1137</v>
      </c>
      <c r="I22" s="142"/>
      <c r="J22" s="145">
        <f t="shared" si="0"/>
        <v>52380</v>
      </c>
      <c r="K22" s="146"/>
      <c r="L22" s="146">
        <v>26000</v>
      </c>
      <c r="M22" s="146"/>
      <c r="N22" s="149"/>
      <c r="O22" s="146"/>
      <c r="P22" s="149"/>
      <c r="Q22" s="150"/>
      <c r="R22" s="146">
        <v>26380</v>
      </c>
      <c r="S22" s="141"/>
      <c r="T22" s="146"/>
      <c r="U22" s="149"/>
    </row>
    <row r="23" spans="1:21" s="33" customFormat="1" ht="60" customHeight="1">
      <c r="A23" s="33">
        <v>18</v>
      </c>
      <c r="B23" s="143" t="s">
        <v>955</v>
      </c>
      <c r="C23" s="143"/>
      <c r="D23" s="143" t="s">
        <v>1118</v>
      </c>
      <c r="E23" s="144" t="s">
        <v>935</v>
      </c>
      <c r="F23" s="144" t="s">
        <v>407</v>
      </c>
      <c r="G23" s="143" t="s">
        <v>1019</v>
      </c>
      <c r="H23" s="148" t="s">
        <v>1138</v>
      </c>
      <c r="I23" s="142"/>
      <c r="J23" s="145">
        <f t="shared" si="0"/>
        <v>8154000</v>
      </c>
      <c r="K23" s="146"/>
      <c r="L23" s="146">
        <v>1050000</v>
      </c>
      <c r="M23" s="146"/>
      <c r="N23" s="149"/>
      <c r="O23" s="146"/>
      <c r="P23" s="149"/>
      <c r="Q23" s="150"/>
      <c r="R23" s="146">
        <v>7104000</v>
      </c>
      <c r="S23" s="141"/>
      <c r="T23" s="146"/>
      <c r="U23" s="149"/>
    </row>
    <row r="24" spans="1:21" s="33" customFormat="1" ht="60" customHeight="1">
      <c r="A24" s="33">
        <v>19</v>
      </c>
      <c r="B24" s="143" t="s">
        <v>896</v>
      </c>
      <c r="C24" s="143"/>
      <c r="D24" s="143" t="s">
        <v>1105</v>
      </c>
      <c r="E24" s="144" t="s">
        <v>935</v>
      </c>
      <c r="F24" s="144" t="s">
        <v>421</v>
      </c>
      <c r="G24" s="143" t="s">
        <v>896</v>
      </c>
      <c r="H24" s="148" t="s">
        <v>1139</v>
      </c>
      <c r="I24" s="142"/>
      <c r="J24" s="145">
        <f t="shared" si="0"/>
        <v>15566751</v>
      </c>
      <c r="K24" s="146"/>
      <c r="L24" s="146">
        <v>529000</v>
      </c>
      <c r="M24" s="141"/>
      <c r="N24" s="149"/>
      <c r="O24" s="141"/>
      <c r="P24" s="149"/>
      <c r="Q24" s="151"/>
      <c r="R24" s="146">
        <v>15037751</v>
      </c>
      <c r="S24" s="141"/>
      <c r="T24" s="141"/>
      <c r="U24" s="149"/>
    </row>
    <row r="25" spans="1:21" s="33" customFormat="1" ht="60" customHeight="1">
      <c r="B25" s="143" t="s">
        <v>1192</v>
      </c>
      <c r="C25" s="143"/>
      <c r="D25" s="152" t="s">
        <v>1194</v>
      </c>
      <c r="E25" s="144"/>
      <c r="F25" s="144"/>
      <c r="G25" s="143"/>
      <c r="H25" s="143"/>
      <c r="I25" s="142"/>
      <c r="J25" s="145">
        <f>SUM(J6:J24)</f>
        <v>336427723</v>
      </c>
      <c r="K25" s="145">
        <f>SUM(K6:K24)</f>
        <v>0</v>
      </c>
      <c r="L25" s="145">
        <f>SUM(L6:L24)</f>
        <v>22438000</v>
      </c>
      <c r="M25" s="145"/>
      <c r="N25" s="145"/>
      <c r="O25" s="145"/>
      <c r="P25" s="145"/>
      <c r="Q25" s="154"/>
      <c r="R25" s="146">
        <f>SUM(R6:R24)</f>
        <v>313989723</v>
      </c>
      <c r="S25" s="145"/>
      <c r="T25" s="145"/>
      <c r="U25" s="145"/>
    </row>
  </sheetData>
  <mergeCells count="20">
    <mergeCell ref="B2:B5"/>
    <mergeCell ref="C2:C5"/>
    <mergeCell ref="O2:O5"/>
    <mergeCell ref="D2:D5"/>
    <mergeCell ref="E2:E5"/>
    <mergeCell ref="F2:F5"/>
    <mergeCell ref="G2:G5"/>
    <mergeCell ref="H2:H5"/>
    <mergeCell ref="J2:J5"/>
    <mergeCell ref="I2:I5"/>
    <mergeCell ref="K2:K5"/>
    <mergeCell ref="L2:L5"/>
    <mergeCell ref="M2:M5"/>
    <mergeCell ref="N2:N5"/>
    <mergeCell ref="U2:U5"/>
    <mergeCell ref="P2:P5"/>
    <mergeCell ref="Q2:Q5"/>
    <mergeCell ref="R2:R5"/>
    <mergeCell ref="S2:S5"/>
    <mergeCell ref="T2:T5"/>
  </mergeCells>
  <phoneticPr fontId="1"/>
  <dataValidations count="3">
    <dataValidation type="list" allowBlank="1" showInputMessage="1" showErrorMessage="1" sqref="I6 I11 I14 I19 I24">
      <formula1>直営請負補助</formula1>
    </dataValidation>
    <dataValidation type="list" allowBlank="1" showInputMessage="1" showErrorMessage="1" sqref="F6:F24">
      <formula1>福祉介護事業コード</formula1>
    </dataValidation>
    <dataValidation type="list" allowBlank="1" showInputMessage="1" showErrorMessage="1" sqref="F25">
      <formula1>事業コード</formula1>
    </dataValidation>
  </dataValidations>
  <pageMargins left="0.39370078740157483" right="0.39370078740157483" top="0.39370078740157483" bottom="0.39370078740157483" header="0.31496062992125984" footer="0.31496062992125984"/>
  <pageSetup paperSize="8" scale="59" fitToHeight="0" pageOrder="overThenDown" orientation="landscape" r:id="rId1"/>
  <colBreaks count="1" manualBreakCount="1">
    <brk id="9"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11"/>
  <sheetViews>
    <sheetView tabSelected="1" view="pageBreakPreview" zoomScale="70" zoomScaleNormal="70" zoomScaleSheetLayoutView="70" workbookViewId="0">
      <pane xSplit="4" ySplit="5" topLeftCell="E6" activePane="bottomRight" state="frozen"/>
      <selection pane="topRight" activeCell="G1" sqref="G1"/>
      <selection pane="bottomLeft" activeCell="A6" sqref="A6"/>
      <selection pane="bottomRight" activeCell="D6" sqref="D6"/>
    </sheetView>
  </sheetViews>
  <sheetFormatPr defaultColWidth="9" defaultRowHeight="13.5" outlineLevelCol="1"/>
  <cols>
    <col min="1" max="1" width="4.625" style="1" customWidth="1"/>
    <col min="2" max="3" width="18.75" style="1" customWidth="1"/>
    <col min="4" max="4" width="30.75" style="1" customWidth="1"/>
    <col min="5" max="5" width="7.75" style="1" customWidth="1" outlineLevel="1"/>
    <col min="6" max="6" width="12.75" style="1" customWidth="1" outlineLevel="1"/>
    <col min="7" max="7" width="18.75" style="1" customWidth="1" outlineLevel="1"/>
    <col min="8" max="8" width="60.625" style="33" customWidth="1" outlineLevel="1"/>
    <col min="9" max="9" width="6.625" style="1" customWidth="1" outlineLevel="1"/>
    <col min="10" max="10" width="13.75" style="1" customWidth="1" outlineLevel="1"/>
    <col min="11" max="11" width="10.75" style="1" customWidth="1" outlineLevel="1"/>
    <col min="12" max="12" width="10.75" style="1" customWidth="1"/>
    <col min="13" max="13" width="11.5" style="1" customWidth="1" outlineLevel="1"/>
    <col min="14" max="14" width="10.75" style="53" customWidth="1" outlineLevel="1"/>
    <col min="15" max="15" width="10.75" style="1" customWidth="1" outlineLevel="1"/>
    <col min="16" max="16" width="10.75" style="53" customWidth="1" outlineLevel="1"/>
    <col min="17" max="20" width="10.75" style="1" customWidth="1" outlineLevel="1"/>
    <col min="21" max="21" width="10.75" style="53" customWidth="1" outlineLevel="1"/>
    <col min="22" max="23" width="9" style="1" customWidth="1"/>
    <col min="24" max="16384" width="9" style="1"/>
  </cols>
  <sheetData>
    <row r="1" spans="1:21" ht="22.15" customHeight="1">
      <c r="A1" s="157" t="s">
        <v>1197</v>
      </c>
      <c r="B1" s="157"/>
      <c r="C1" s="157"/>
      <c r="D1" s="157"/>
      <c r="E1" s="157"/>
      <c r="F1" s="157"/>
      <c r="G1" s="157"/>
      <c r="U1" s="1" t="s">
        <v>582</v>
      </c>
    </row>
    <row r="2" spans="1:21" s="34" customFormat="1" ht="16.149999999999999" customHeight="1">
      <c r="B2" s="158" t="s">
        <v>611</v>
      </c>
      <c r="C2" s="158" t="s">
        <v>612</v>
      </c>
      <c r="D2" s="163" t="s">
        <v>529</v>
      </c>
      <c r="E2" s="158" t="s">
        <v>530</v>
      </c>
      <c r="F2" s="158" t="s">
        <v>438</v>
      </c>
      <c r="G2" s="158" t="s">
        <v>551</v>
      </c>
      <c r="H2" s="163" t="s">
        <v>540</v>
      </c>
      <c r="I2" s="158" t="s">
        <v>573</v>
      </c>
      <c r="J2" s="158" t="s">
        <v>1181</v>
      </c>
      <c r="K2" s="158" t="s">
        <v>613</v>
      </c>
      <c r="L2" s="158" t="s">
        <v>614</v>
      </c>
      <c r="M2" s="167" t="s">
        <v>1182</v>
      </c>
      <c r="N2" s="158" t="s">
        <v>1184</v>
      </c>
      <c r="O2" s="167" t="s">
        <v>1183</v>
      </c>
      <c r="P2" s="158" t="s">
        <v>1184</v>
      </c>
      <c r="Q2" s="158" t="s">
        <v>534</v>
      </c>
      <c r="R2" s="158" t="s">
        <v>535</v>
      </c>
      <c r="S2" s="166" t="s">
        <v>581</v>
      </c>
      <c r="T2" s="158" t="s">
        <v>595</v>
      </c>
      <c r="U2" s="158" t="s">
        <v>1185</v>
      </c>
    </row>
    <row r="3" spans="1:21" s="34" customFormat="1" ht="16.149999999999999" customHeight="1">
      <c r="B3" s="161"/>
      <c r="C3" s="161"/>
      <c r="D3" s="164"/>
      <c r="E3" s="161"/>
      <c r="F3" s="161"/>
      <c r="G3" s="161"/>
      <c r="H3" s="164"/>
      <c r="I3" s="161"/>
      <c r="J3" s="161"/>
      <c r="K3" s="159"/>
      <c r="L3" s="159"/>
      <c r="M3" s="168"/>
      <c r="N3" s="159"/>
      <c r="O3" s="168"/>
      <c r="P3" s="159"/>
      <c r="Q3" s="159"/>
      <c r="R3" s="159"/>
      <c r="S3" s="161"/>
      <c r="T3" s="159"/>
      <c r="U3" s="161"/>
    </row>
    <row r="4" spans="1:21" s="34" customFormat="1" ht="16.149999999999999" customHeight="1">
      <c r="B4" s="161"/>
      <c r="C4" s="161"/>
      <c r="D4" s="164"/>
      <c r="E4" s="161"/>
      <c r="F4" s="161"/>
      <c r="G4" s="161"/>
      <c r="H4" s="164"/>
      <c r="I4" s="161"/>
      <c r="J4" s="161"/>
      <c r="K4" s="159"/>
      <c r="L4" s="159"/>
      <c r="M4" s="168"/>
      <c r="N4" s="159"/>
      <c r="O4" s="168"/>
      <c r="P4" s="159"/>
      <c r="Q4" s="159"/>
      <c r="R4" s="159"/>
      <c r="S4" s="161"/>
      <c r="T4" s="159"/>
      <c r="U4" s="161"/>
    </row>
    <row r="5" spans="1:21" s="34" customFormat="1" ht="16.149999999999999" customHeight="1">
      <c r="B5" s="162"/>
      <c r="C5" s="162"/>
      <c r="D5" s="165"/>
      <c r="E5" s="162"/>
      <c r="F5" s="162"/>
      <c r="G5" s="162"/>
      <c r="H5" s="165"/>
      <c r="I5" s="162"/>
      <c r="J5" s="162"/>
      <c r="K5" s="160"/>
      <c r="L5" s="160"/>
      <c r="M5" s="169"/>
      <c r="N5" s="160"/>
      <c r="O5" s="169"/>
      <c r="P5" s="160"/>
      <c r="Q5" s="160"/>
      <c r="R5" s="160"/>
      <c r="S5" s="162"/>
      <c r="T5" s="160"/>
      <c r="U5" s="162"/>
    </row>
    <row r="6" spans="1:21" s="33" customFormat="1" ht="60" customHeight="1">
      <c r="A6" s="33">
        <v>1</v>
      </c>
      <c r="B6" s="143" t="s">
        <v>889</v>
      </c>
      <c r="C6" s="143"/>
      <c r="D6" s="143" t="s">
        <v>942</v>
      </c>
      <c r="E6" s="144" t="s">
        <v>940</v>
      </c>
      <c r="F6" s="144" t="s">
        <v>140</v>
      </c>
      <c r="G6" s="143" t="s">
        <v>943</v>
      </c>
      <c r="H6" s="143" t="s">
        <v>1034</v>
      </c>
      <c r="I6" s="142" t="s">
        <v>576</v>
      </c>
      <c r="J6" s="145">
        <f t="shared" ref="J6:J10" si="0">K6+L6+M6+O6+Q6+R6+S6+T6</f>
        <v>139980800</v>
      </c>
      <c r="K6" s="146"/>
      <c r="L6" s="146">
        <v>59200000</v>
      </c>
      <c r="M6" s="146"/>
      <c r="N6" s="147"/>
      <c r="O6" s="146">
        <v>56800000</v>
      </c>
      <c r="P6" s="147" t="s">
        <v>1090</v>
      </c>
      <c r="Q6" s="150"/>
      <c r="R6" s="146">
        <v>23980800</v>
      </c>
      <c r="S6" s="141"/>
      <c r="T6" s="146"/>
      <c r="U6" s="147"/>
    </row>
    <row r="7" spans="1:21" s="33" customFormat="1" ht="60" customHeight="1">
      <c r="A7" s="33">
        <v>2</v>
      </c>
      <c r="B7" s="143" t="s">
        <v>890</v>
      </c>
      <c r="C7" s="143"/>
      <c r="D7" s="143" t="s">
        <v>946</v>
      </c>
      <c r="E7" s="144" t="s">
        <v>941</v>
      </c>
      <c r="F7" s="144" t="s">
        <v>63</v>
      </c>
      <c r="G7" s="143" t="s">
        <v>1158</v>
      </c>
      <c r="H7" s="143" t="s">
        <v>1036</v>
      </c>
      <c r="I7" s="142" t="s">
        <v>1028</v>
      </c>
      <c r="J7" s="145">
        <f t="shared" si="0"/>
        <v>43988400</v>
      </c>
      <c r="K7" s="146"/>
      <c r="L7" s="146">
        <v>19800000</v>
      </c>
      <c r="M7" s="146"/>
      <c r="N7" s="147"/>
      <c r="O7" s="146">
        <v>18100000</v>
      </c>
      <c r="P7" s="147" t="s">
        <v>1091</v>
      </c>
      <c r="Q7" s="150"/>
      <c r="R7" s="146">
        <v>6088400</v>
      </c>
      <c r="S7" s="141"/>
      <c r="T7" s="146"/>
      <c r="U7" s="147"/>
    </row>
    <row r="8" spans="1:21" s="33" customFormat="1" ht="60" customHeight="1">
      <c r="A8" s="33">
        <v>3</v>
      </c>
      <c r="B8" s="143" t="s">
        <v>891</v>
      </c>
      <c r="C8" s="143"/>
      <c r="D8" s="143" t="s">
        <v>947</v>
      </c>
      <c r="E8" s="144" t="s">
        <v>948</v>
      </c>
      <c r="F8" s="144" t="s">
        <v>31</v>
      </c>
      <c r="G8" s="143" t="s">
        <v>1159</v>
      </c>
      <c r="H8" s="143" t="s">
        <v>1037</v>
      </c>
      <c r="I8" s="142" t="s">
        <v>576</v>
      </c>
      <c r="J8" s="145">
        <f t="shared" si="0"/>
        <v>129377350</v>
      </c>
      <c r="K8" s="146"/>
      <c r="L8" s="146">
        <v>58800000</v>
      </c>
      <c r="M8" s="146"/>
      <c r="N8" s="147"/>
      <c r="O8" s="146">
        <v>52100000</v>
      </c>
      <c r="P8" s="147" t="s">
        <v>1091</v>
      </c>
      <c r="Q8" s="150"/>
      <c r="R8" s="146">
        <v>18477350</v>
      </c>
      <c r="S8" s="141"/>
      <c r="T8" s="146"/>
      <c r="U8" s="147"/>
    </row>
    <row r="9" spans="1:21" s="33" customFormat="1" ht="60" customHeight="1">
      <c r="A9" s="33">
        <v>4</v>
      </c>
      <c r="B9" s="143" t="s">
        <v>896</v>
      </c>
      <c r="C9" s="143"/>
      <c r="D9" s="143" t="s">
        <v>968</v>
      </c>
      <c r="E9" s="144" t="s">
        <v>950</v>
      </c>
      <c r="F9" s="144" t="s">
        <v>163</v>
      </c>
      <c r="G9" s="143" t="s">
        <v>896</v>
      </c>
      <c r="H9" s="143" t="s">
        <v>1047</v>
      </c>
      <c r="I9" s="142" t="s">
        <v>576</v>
      </c>
      <c r="J9" s="145">
        <f t="shared" si="0"/>
        <v>36180000</v>
      </c>
      <c r="K9" s="146"/>
      <c r="L9" s="146">
        <v>15800000</v>
      </c>
      <c r="M9" s="141"/>
      <c r="N9" s="147"/>
      <c r="O9" s="141"/>
      <c r="P9" s="147"/>
      <c r="Q9" s="151"/>
      <c r="R9" s="146">
        <v>20380000</v>
      </c>
      <c r="S9" s="141"/>
      <c r="T9" s="141"/>
      <c r="U9" s="147"/>
    </row>
    <row r="10" spans="1:21" s="33" customFormat="1" ht="60" customHeight="1">
      <c r="A10" s="33">
        <v>5</v>
      </c>
      <c r="B10" s="143" t="s">
        <v>897</v>
      </c>
      <c r="C10" s="143"/>
      <c r="D10" s="143" t="s">
        <v>972</v>
      </c>
      <c r="E10" s="144" t="s">
        <v>935</v>
      </c>
      <c r="F10" s="144" t="s">
        <v>140</v>
      </c>
      <c r="G10" s="143" t="s">
        <v>973</v>
      </c>
      <c r="H10" s="143" t="s">
        <v>1050</v>
      </c>
      <c r="I10" s="142" t="s">
        <v>576</v>
      </c>
      <c r="J10" s="145">
        <f t="shared" si="0"/>
        <v>146139660</v>
      </c>
      <c r="K10" s="146"/>
      <c r="L10" s="146">
        <v>58000000</v>
      </c>
      <c r="M10" s="146"/>
      <c r="N10" s="147"/>
      <c r="O10" s="146"/>
      <c r="P10" s="147"/>
      <c r="Q10" s="150"/>
      <c r="R10" s="146">
        <v>88139660</v>
      </c>
      <c r="S10" s="141"/>
      <c r="T10" s="146"/>
      <c r="U10" s="147"/>
    </row>
    <row r="11" spans="1:21" s="33" customFormat="1" ht="60" customHeight="1">
      <c r="B11" s="143" t="s">
        <v>1192</v>
      </c>
      <c r="C11" s="143"/>
      <c r="D11" s="152" t="s">
        <v>1196</v>
      </c>
      <c r="E11" s="144"/>
      <c r="F11" s="144"/>
      <c r="G11" s="143"/>
      <c r="H11" s="143"/>
      <c r="I11" s="142"/>
      <c r="J11" s="146">
        <f>SUM(J6:J10)</f>
        <v>495666210</v>
      </c>
      <c r="K11" s="146">
        <f>SUM(K6:K10)</f>
        <v>0</v>
      </c>
      <c r="L11" s="146">
        <f>SUM(L6:L10)</f>
        <v>211600000</v>
      </c>
      <c r="M11" s="146">
        <f>SUM(M6:M10)</f>
        <v>0</v>
      </c>
      <c r="N11" s="153"/>
      <c r="O11" s="146">
        <f>SUM(O6:O10)</f>
        <v>127000000</v>
      </c>
      <c r="P11" s="153"/>
      <c r="Q11" s="150"/>
      <c r="R11" s="146">
        <f>SUM(R2:R10)</f>
        <v>157066210</v>
      </c>
      <c r="S11" s="141"/>
      <c r="T11" s="146"/>
      <c r="U11" s="147"/>
    </row>
  </sheetData>
  <mergeCells count="21">
    <mergeCell ref="S2:S5"/>
    <mergeCell ref="T2:T5"/>
    <mergeCell ref="U2:U5"/>
    <mergeCell ref="A1:G1"/>
    <mergeCell ref="M2:M5"/>
    <mergeCell ref="N2:N5"/>
    <mergeCell ref="O2:O5"/>
    <mergeCell ref="P2:P5"/>
    <mergeCell ref="Q2:Q5"/>
    <mergeCell ref="R2:R5"/>
    <mergeCell ref="G2:G5"/>
    <mergeCell ref="H2:H5"/>
    <mergeCell ref="I2:I5"/>
    <mergeCell ref="J2:J5"/>
    <mergeCell ref="K2:K5"/>
    <mergeCell ref="L2:L5"/>
    <mergeCell ref="B2:B5"/>
    <mergeCell ref="C2:C5"/>
    <mergeCell ref="D2:D5"/>
    <mergeCell ref="E2:E5"/>
    <mergeCell ref="F2:F5"/>
  </mergeCells>
  <phoneticPr fontId="1"/>
  <dataValidations count="2">
    <dataValidation type="list" allowBlank="1" showInputMessage="1" showErrorMessage="1" sqref="I9">
      <formula1>直営請負補助</formula1>
    </dataValidation>
    <dataValidation type="list" allowBlank="1" showInputMessage="1" showErrorMessage="1" sqref="F6:F11">
      <formula1>事業コード</formula1>
    </dataValidation>
  </dataValidations>
  <pageMargins left="0.39370078740157483" right="0.39370078740157483" top="0.39370078740157483" bottom="0.39370078740157483" header="0.31496062992125984" footer="0.31496062992125984"/>
  <pageSetup paperSize="8" scale="59" fitToHeight="0" pageOrder="overThenDown" orientation="landscape"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7"/>
  <sheetViews>
    <sheetView view="pageBreakPreview" zoomScale="55" zoomScaleNormal="90" zoomScaleSheetLayoutView="55" workbookViewId="0">
      <selection activeCell="D11" sqref="D11"/>
    </sheetView>
  </sheetViews>
  <sheetFormatPr defaultColWidth="9" defaultRowHeight="13.5"/>
  <cols>
    <col min="1" max="1" width="7.75" style="1" customWidth="1"/>
    <col min="2" max="2" width="10.625" style="1" customWidth="1"/>
    <col min="3" max="3" width="30.625" style="1" customWidth="1"/>
    <col min="4" max="5" width="10.625" style="1" customWidth="1"/>
    <col min="6" max="6" width="30.625" style="1" customWidth="1"/>
    <col min="7" max="7" width="7.625" style="1" customWidth="1"/>
    <col min="8" max="8" width="10.625" style="1" customWidth="1"/>
    <col min="9" max="9" width="20.625" style="1" customWidth="1"/>
    <col min="10" max="10" width="40.625" style="1" customWidth="1"/>
    <col min="11" max="11" width="6.75" style="1" customWidth="1"/>
    <col min="12" max="13" width="13.625" style="1" customWidth="1"/>
    <col min="14" max="24" width="10.625" style="1" customWidth="1"/>
    <col min="25" max="26" width="10.75" style="1" customWidth="1"/>
    <col min="27" max="28" width="11.75" style="1" customWidth="1"/>
    <col min="29" max="30" width="10.75" style="1" customWidth="1"/>
    <col min="31" max="31" width="11.75" style="1" customWidth="1"/>
    <col min="32" max="32" width="10.75" style="1" customWidth="1"/>
    <col min="33" max="16384" width="9" style="1"/>
  </cols>
  <sheetData>
    <row r="1" spans="1:32" ht="22.15" customHeight="1">
      <c r="A1" s="51" t="s">
        <v>617</v>
      </c>
      <c r="B1" s="52"/>
      <c r="Q1" s="53"/>
      <c r="S1" s="53"/>
      <c r="U1" s="53"/>
    </row>
    <row r="2" spans="1:32" s="34" customFormat="1" ht="16.149999999999999" customHeight="1">
      <c r="A2" s="179" t="s">
        <v>615</v>
      </c>
      <c r="B2" s="158" t="s">
        <v>527</v>
      </c>
      <c r="C2" s="158" t="s">
        <v>583</v>
      </c>
      <c r="D2" s="158" t="s">
        <v>550</v>
      </c>
      <c r="E2" s="158" t="s">
        <v>528</v>
      </c>
      <c r="F2" s="163" t="s">
        <v>529</v>
      </c>
      <c r="G2" s="158" t="s">
        <v>530</v>
      </c>
      <c r="H2" s="158" t="s">
        <v>438</v>
      </c>
      <c r="I2" s="158" t="s">
        <v>551</v>
      </c>
      <c r="J2" s="163" t="s">
        <v>540</v>
      </c>
      <c r="K2" s="158" t="s">
        <v>573</v>
      </c>
      <c r="L2" s="158" t="s">
        <v>578</v>
      </c>
      <c r="M2" s="166" t="s">
        <v>531</v>
      </c>
      <c r="N2" s="181" t="s">
        <v>532</v>
      </c>
      <c r="O2" s="182"/>
      <c r="P2" s="182"/>
      <c r="Q2" s="182"/>
      <c r="R2" s="182"/>
      <c r="S2" s="182"/>
      <c r="T2" s="182"/>
      <c r="U2" s="182"/>
      <c r="V2" s="182"/>
      <c r="W2" s="182"/>
      <c r="X2" s="183"/>
      <c r="Y2" s="173" t="s">
        <v>600</v>
      </c>
      <c r="Z2" s="174"/>
      <c r="AA2" s="174"/>
      <c r="AB2" s="55" t="s">
        <v>609</v>
      </c>
      <c r="AC2" s="173" t="s">
        <v>602</v>
      </c>
      <c r="AD2" s="174"/>
      <c r="AE2" s="174"/>
      <c r="AF2" s="175"/>
    </row>
    <row r="3" spans="1:32" s="34" customFormat="1" ht="16.149999999999999" customHeight="1">
      <c r="A3" s="180"/>
      <c r="B3" s="159"/>
      <c r="C3" s="159"/>
      <c r="D3" s="159"/>
      <c r="E3" s="161"/>
      <c r="F3" s="164"/>
      <c r="G3" s="159"/>
      <c r="H3" s="159"/>
      <c r="I3" s="159"/>
      <c r="J3" s="164"/>
      <c r="K3" s="161"/>
      <c r="L3" s="159"/>
      <c r="M3" s="161"/>
      <c r="N3" s="166" t="s">
        <v>533</v>
      </c>
      <c r="O3" s="181" t="s">
        <v>579</v>
      </c>
      <c r="P3" s="182"/>
      <c r="Q3" s="182"/>
      <c r="R3" s="182"/>
      <c r="S3" s="176" t="s">
        <v>534</v>
      </c>
      <c r="T3" s="56"/>
      <c r="U3" s="158" t="s">
        <v>535</v>
      </c>
      <c r="V3" s="166" t="s">
        <v>581</v>
      </c>
      <c r="W3" s="176" t="s">
        <v>595</v>
      </c>
      <c r="X3" s="56"/>
      <c r="Y3" s="158" t="s">
        <v>606</v>
      </c>
      <c r="Z3" s="158" t="s">
        <v>607</v>
      </c>
      <c r="AA3" s="158" t="s">
        <v>601</v>
      </c>
      <c r="AB3" s="158" t="s">
        <v>610</v>
      </c>
      <c r="AC3" s="158" t="s">
        <v>603</v>
      </c>
      <c r="AD3" s="158" t="s">
        <v>604</v>
      </c>
      <c r="AE3" s="158" t="s">
        <v>605</v>
      </c>
      <c r="AF3" s="158" t="s">
        <v>608</v>
      </c>
    </row>
    <row r="4" spans="1:32" s="34" customFormat="1" ht="16.149999999999999" customHeight="1">
      <c r="A4" s="180"/>
      <c r="B4" s="159"/>
      <c r="C4" s="159"/>
      <c r="D4" s="159"/>
      <c r="E4" s="161"/>
      <c r="F4" s="164"/>
      <c r="G4" s="159"/>
      <c r="H4" s="159"/>
      <c r="I4" s="159"/>
      <c r="J4" s="164"/>
      <c r="K4" s="161"/>
      <c r="L4" s="159"/>
      <c r="M4" s="161"/>
      <c r="N4" s="161"/>
      <c r="O4" s="176" t="s">
        <v>536</v>
      </c>
      <c r="P4" s="45"/>
      <c r="Q4" s="176" t="s">
        <v>537</v>
      </c>
      <c r="R4" s="45"/>
      <c r="S4" s="178"/>
      <c r="T4" s="57"/>
      <c r="U4" s="159"/>
      <c r="V4" s="161"/>
      <c r="W4" s="178"/>
      <c r="X4" s="57"/>
      <c r="Y4" s="159"/>
      <c r="Z4" s="159"/>
      <c r="AA4" s="159"/>
      <c r="AB4" s="159"/>
      <c r="AC4" s="159"/>
      <c r="AD4" s="159"/>
      <c r="AE4" s="159"/>
      <c r="AF4" s="159"/>
    </row>
    <row r="5" spans="1:32" s="34" customFormat="1" ht="16.149999999999999" customHeight="1">
      <c r="A5" s="180"/>
      <c r="B5" s="159"/>
      <c r="C5" s="159"/>
      <c r="D5" s="159"/>
      <c r="E5" s="162"/>
      <c r="F5" s="164"/>
      <c r="G5" s="159"/>
      <c r="H5" s="159"/>
      <c r="I5" s="159"/>
      <c r="J5" s="164"/>
      <c r="K5" s="162"/>
      <c r="L5" s="159"/>
      <c r="M5" s="162"/>
      <c r="N5" s="162"/>
      <c r="O5" s="177"/>
      <c r="P5" s="54" t="s">
        <v>580</v>
      </c>
      <c r="Q5" s="177"/>
      <c r="R5" s="54" t="s">
        <v>580</v>
      </c>
      <c r="S5" s="177"/>
      <c r="T5" s="55" t="s">
        <v>538</v>
      </c>
      <c r="U5" s="160"/>
      <c r="V5" s="162"/>
      <c r="W5" s="177"/>
      <c r="X5" s="55" t="s">
        <v>539</v>
      </c>
      <c r="Y5" s="160"/>
      <c r="Z5" s="160"/>
      <c r="AA5" s="160"/>
      <c r="AB5" s="160"/>
      <c r="AC5" s="160"/>
      <c r="AD5" s="160"/>
      <c r="AE5" s="160"/>
      <c r="AF5" s="160"/>
    </row>
    <row r="6" spans="1:32" s="33" customFormat="1" ht="60" customHeight="1">
      <c r="A6" s="49"/>
      <c r="B6" s="35"/>
      <c r="C6" s="36"/>
      <c r="D6" s="36"/>
      <c r="E6" s="58"/>
      <c r="F6" s="36"/>
      <c r="G6" s="35"/>
      <c r="H6" s="35"/>
      <c r="I6" s="36"/>
      <c r="J6" s="37"/>
      <c r="K6" s="58"/>
      <c r="L6" s="42">
        <f t="shared" ref="L6:L37" si="0">N6+O6+Q6+S6+U6+V6+W6</f>
        <v>0</v>
      </c>
      <c r="M6" s="40"/>
      <c r="N6" s="44"/>
      <c r="O6" s="44"/>
      <c r="P6" s="41"/>
      <c r="Q6" s="44"/>
      <c r="R6" s="41"/>
      <c r="S6" s="44"/>
      <c r="T6" s="41"/>
      <c r="U6" s="44"/>
      <c r="V6" s="46"/>
      <c r="W6" s="44"/>
      <c r="X6" s="41"/>
      <c r="Y6" s="38"/>
      <c r="Z6" s="38"/>
      <c r="AA6" s="46"/>
      <c r="AB6" s="46"/>
      <c r="AC6" s="38"/>
      <c r="AD6" s="38"/>
      <c r="AE6" s="46"/>
      <c r="AF6" s="38"/>
    </row>
    <row r="7" spans="1:32" s="33" customFormat="1" ht="60" customHeight="1">
      <c r="A7" s="49"/>
      <c r="B7" s="35"/>
      <c r="C7" s="36"/>
      <c r="D7" s="36"/>
      <c r="E7" s="58"/>
      <c r="F7" s="36"/>
      <c r="G7" s="35"/>
      <c r="H7" s="35"/>
      <c r="I7" s="36"/>
      <c r="J7" s="37"/>
      <c r="K7" s="58"/>
      <c r="L7" s="42">
        <f t="shared" si="0"/>
        <v>0</v>
      </c>
      <c r="M7" s="39"/>
      <c r="N7" s="43"/>
      <c r="O7" s="43"/>
      <c r="P7" s="41"/>
      <c r="Q7" s="43"/>
      <c r="R7" s="41"/>
      <c r="S7" s="43"/>
      <c r="T7" s="41"/>
      <c r="U7" s="43"/>
      <c r="V7" s="46"/>
      <c r="W7" s="43"/>
      <c r="X7" s="41"/>
      <c r="Y7" s="38"/>
      <c r="Z7" s="38"/>
      <c r="AA7" s="46"/>
      <c r="AB7" s="46"/>
      <c r="AC7" s="38"/>
      <c r="AD7" s="38"/>
      <c r="AE7" s="46"/>
      <c r="AF7" s="38"/>
    </row>
    <row r="8" spans="1:32" s="33" customFormat="1" ht="60" customHeight="1">
      <c r="A8" s="49"/>
      <c r="B8" s="35"/>
      <c r="C8" s="36"/>
      <c r="D8" s="36"/>
      <c r="E8" s="58"/>
      <c r="F8" s="36"/>
      <c r="G8" s="35"/>
      <c r="H8" s="35"/>
      <c r="I8" s="36"/>
      <c r="J8" s="37"/>
      <c r="K8" s="58"/>
      <c r="L8" s="42">
        <f t="shared" si="0"/>
        <v>0</v>
      </c>
      <c r="M8" s="39"/>
      <c r="N8" s="43"/>
      <c r="O8" s="43"/>
      <c r="P8" s="41"/>
      <c r="Q8" s="43"/>
      <c r="R8" s="41"/>
      <c r="S8" s="43"/>
      <c r="T8" s="41"/>
      <c r="U8" s="43"/>
      <c r="V8" s="46"/>
      <c r="W8" s="43"/>
      <c r="X8" s="41"/>
      <c r="Y8" s="38"/>
      <c r="Z8" s="38"/>
      <c r="AA8" s="46"/>
      <c r="AB8" s="46"/>
      <c r="AC8" s="38"/>
      <c r="AD8" s="38"/>
      <c r="AE8" s="46"/>
      <c r="AF8" s="38"/>
    </row>
    <row r="9" spans="1:32" s="33" customFormat="1" ht="60" customHeight="1">
      <c r="A9" s="49"/>
      <c r="B9" s="35"/>
      <c r="C9" s="36"/>
      <c r="D9" s="36"/>
      <c r="E9" s="58"/>
      <c r="F9" s="36"/>
      <c r="G9" s="35"/>
      <c r="H9" s="35"/>
      <c r="I9" s="36"/>
      <c r="J9" s="37"/>
      <c r="K9" s="58"/>
      <c r="L9" s="42">
        <f t="shared" si="0"/>
        <v>0</v>
      </c>
      <c r="M9" s="39"/>
      <c r="N9" s="43"/>
      <c r="O9" s="43"/>
      <c r="P9" s="41"/>
      <c r="Q9" s="43"/>
      <c r="R9" s="41"/>
      <c r="S9" s="43"/>
      <c r="T9" s="41"/>
      <c r="U9" s="43"/>
      <c r="V9" s="46"/>
      <c r="W9" s="43"/>
      <c r="X9" s="41"/>
      <c r="Y9" s="38"/>
      <c r="Z9" s="38"/>
      <c r="AA9" s="46"/>
      <c r="AB9" s="46"/>
      <c r="AC9" s="38"/>
      <c r="AD9" s="38"/>
      <c r="AE9" s="46"/>
      <c r="AF9" s="38"/>
    </row>
    <row r="10" spans="1:32" s="33" customFormat="1" ht="60" customHeight="1">
      <c r="A10" s="49"/>
      <c r="B10" s="35"/>
      <c r="C10" s="36"/>
      <c r="D10" s="36"/>
      <c r="E10" s="58"/>
      <c r="F10" s="36"/>
      <c r="G10" s="35"/>
      <c r="H10" s="35"/>
      <c r="I10" s="36"/>
      <c r="J10" s="37"/>
      <c r="K10" s="58"/>
      <c r="L10" s="42">
        <f t="shared" ref="L10:L17" si="1">N10+O10+Q10+S10+U10+V10+W10</f>
        <v>0</v>
      </c>
      <c r="M10" s="40"/>
      <c r="N10" s="44"/>
      <c r="O10" s="44"/>
      <c r="P10" s="41"/>
      <c r="Q10" s="44"/>
      <c r="R10" s="41"/>
      <c r="S10" s="44"/>
      <c r="T10" s="41"/>
      <c r="U10" s="44"/>
      <c r="V10" s="46"/>
      <c r="W10" s="44"/>
      <c r="X10" s="41"/>
      <c r="Y10" s="38"/>
      <c r="Z10" s="38"/>
      <c r="AA10" s="46"/>
      <c r="AB10" s="46"/>
      <c r="AC10" s="38"/>
      <c r="AD10" s="38"/>
      <c r="AE10" s="46"/>
      <c r="AF10" s="38"/>
    </row>
    <row r="11" spans="1:32" s="33" customFormat="1" ht="60" customHeight="1">
      <c r="A11" s="49"/>
      <c r="B11" s="35"/>
      <c r="C11" s="36"/>
      <c r="D11" s="36"/>
      <c r="E11" s="58"/>
      <c r="F11" s="36"/>
      <c r="G11" s="35"/>
      <c r="H11" s="35"/>
      <c r="I11" s="36"/>
      <c r="J11" s="37"/>
      <c r="K11" s="58"/>
      <c r="L11" s="42">
        <f t="shared" si="1"/>
        <v>0</v>
      </c>
      <c r="M11" s="39"/>
      <c r="N11" s="43"/>
      <c r="O11" s="43"/>
      <c r="P11" s="41"/>
      <c r="Q11" s="43"/>
      <c r="R11" s="41"/>
      <c r="S11" s="43"/>
      <c r="T11" s="41"/>
      <c r="U11" s="43"/>
      <c r="V11" s="46"/>
      <c r="W11" s="43"/>
      <c r="X11" s="41"/>
      <c r="Y11" s="38"/>
      <c r="Z11" s="38"/>
      <c r="AA11" s="46"/>
      <c r="AB11" s="46"/>
      <c r="AC11" s="38"/>
      <c r="AD11" s="38"/>
      <c r="AE11" s="46"/>
      <c r="AF11" s="38"/>
    </row>
    <row r="12" spans="1:32" s="33" customFormat="1" ht="60" customHeight="1">
      <c r="A12" s="49"/>
      <c r="B12" s="35"/>
      <c r="C12" s="36"/>
      <c r="D12" s="36"/>
      <c r="E12" s="58"/>
      <c r="F12" s="36"/>
      <c r="G12" s="35"/>
      <c r="H12" s="35"/>
      <c r="I12" s="36"/>
      <c r="J12" s="37"/>
      <c r="K12" s="58"/>
      <c r="L12" s="42">
        <f t="shared" si="1"/>
        <v>0</v>
      </c>
      <c r="M12" s="39"/>
      <c r="N12" s="43"/>
      <c r="O12" s="43"/>
      <c r="P12" s="41"/>
      <c r="Q12" s="43"/>
      <c r="R12" s="41"/>
      <c r="S12" s="43"/>
      <c r="T12" s="41"/>
      <c r="U12" s="43"/>
      <c r="V12" s="46"/>
      <c r="W12" s="43"/>
      <c r="X12" s="41"/>
      <c r="Y12" s="38"/>
      <c r="Z12" s="38"/>
      <c r="AA12" s="46"/>
      <c r="AB12" s="46"/>
      <c r="AC12" s="38"/>
      <c r="AD12" s="38"/>
      <c r="AE12" s="46"/>
      <c r="AF12" s="38"/>
    </row>
    <row r="13" spans="1:32" s="33" customFormat="1" ht="60" customHeight="1">
      <c r="A13" s="49"/>
      <c r="B13" s="35"/>
      <c r="C13" s="36"/>
      <c r="D13" s="36"/>
      <c r="E13" s="58"/>
      <c r="F13" s="36"/>
      <c r="G13" s="35"/>
      <c r="H13" s="35"/>
      <c r="I13" s="36"/>
      <c r="J13" s="37"/>
      <c r="K13" s="58"/>
      <c r="L13" s="42">
        <f t="shared" si="1"/>
        <v>0</v>
      </c>
      <c r="M13" s="39"/>
      <c r="N13" s="43"/>
      <c r="O13" s="43"/>
      <c r="P13" s="41"/>
      <c r="Q13" s="43"/>
      <c r="R13" s="41"/>
      <c r="S13" s="43"/>
      <c r="T13" s="41"/>
      <c r="U13" s="43"/>
      <c r="V13" s="46"/>
      <c r="W13" s="43"/>
      <c r="X13" s="41"/>
      <c r="Y13" s="38"/>
      <c r="Z13" s="38"/>
      <c r="AA13" s="46"/>
      <c r="AB13" s="46"/>
      <c r="AC13" s="38"/>
      <c r="AD13" s="38"/>
      <c r="AE13" s="46"/>
      <c r="AF13" s="38"/>
    </row>
    <row r="14" spans="1:32" s="33" customFormat="1" ht="60" customHeight="1">
      <c r="A14" s="49"/>
      <c r="B14" s="35"/>
      <c r="C14" s="36"/>
      <c r="D14" s="36"/>
      <c r="E14" s="58"/>
      <c r="F14" s="36"/>
      <c r="G14" s="35"/>
      <c r="H14" s="35"/>
      <c r="I14" s="36"/>
      <c r="J14" s="37"/>
      <c r="K14" s="58"/>
      <c r="L14" s="42">
        <f t="shared" si="1"/>
        <v>0</v>
      </c>
      <c r="M14" s="40"/>
      <c r="N14" s="44"/>
      <c r="O14" s="44"/>
      <c r="P14" s="41"/>
      <c r="Q14" s="44"/>
      <c r="R14" s="41"/>
      <c r="S14" s="44"/>
      <c r="T14" s="41"/>
      <c r="U14" s="44"/>
      <c r="V14" s="46"/>
      <c r="W14" s="44"/>
      <c r="X14" s="41"/>
      <c r="Y14" s="38"/>
      <c r="Z14" s="38"/>
      <c r="AA14" s="46"/>
      <c r="AB14" s="46"/>
      <c r="AC14" s="38"/>
      <c r="AD14" s="38"/>
      <c r="AE14" s="46"/>
      <c r="AF14" s="38"/>
    </row>
    <row r="15" spans="1:32" s="33" customFormat="1" ht="60" customHeight="1">
      <c r="A15" s="49"/>
      <c r="B15" s="35"/>
      <c r="C15" s="36"/>
      <c r="D15" s="36"/>
      <c r="E15" s="58"/>
      <c r="F15" s="36"/>
      <c r="G15" s="35"/>
      <c r="H15" s="35"/>
      <c r="I15" s="36"/>
      <c r="J15" s="37"/>
      <c r="K15" s="58"/>
      <c r="L15" s="42">
        <f t="shared" si="1"/>
        <v>0</v>
      </c>
      <c r="M15" s="39"/>
      <c r="N15" s="43"/>
      <c r="O15" s="43"/>
      <c r="P15" s="41"/>
      <c r="Q15" s="43"/>
      <c r="R15" s="41"/>
      <c r="S15" s="43"/>
      <c r="T15" s="41"/>
      <c r="U15" s="43"/>
      <c r="V15" s="46"/>
      <c r="W15" s="43"/>
      <c r="X15" s="41"/>
      <c r="Y15" s="38"/>
      <c r="Z15" s="38"/>
      <c r="AA15" s="46"/>
      <c r="AB15" s="46"/>
      <c r="AC15" s="38"/>
      <c r="AD15" s="38"/>
      <c r="AE15" s="46"/>
      <c r="AF15" s="38"/>
    </row>
    <row r="16" spans="1:32" s="33" customFormat="1" ht="60" customHeight="1">
      <c r="A16" s="49"/>
      <c r="B16" s="35"/>
      <c r="C16" s="36"/>
      <c r="D16" s="36"/>
      <c r="E16" s="58"/>
      <c r="F16" s="36"/>
      <c r="G16" s="35"/>
      <c r="H16" s="35"/>
      <c r="I16" s="36"/>
      <c r="J16" s="37"/>
      <c r="K16" s="58"/>
      <c r="L16" s="42">
        <f t="shared" si="1"/>
        <v>0</v>
      </c>
      <c r="M16" s="39"/>
      <c r="N16" s="43"/>
      <c r="O16" s="43"/>
      <c r="P16" s="41"/>
      <c r="Q16" s="43"/>
      <c r="R16" s="41"/>
      <c r="S16" s="43"/>
      <c r="T16" s="41"/>
      <c r="U16" s="43"/>
      <c r="V16" s="46"/>
      <c r="W16" s="43"/>
      <c r="X16" s="41"/>
      <c r="Y16" s="38"/>
      <c r="Z16" s="38"/>
      <c r="AA16" s="46"/>
      <c r="AB16" s="46"/>
      <c r="AC16" s="38"/>
      <c r="AD16" s="38"/>
      <c r="AE16" s="46"/>
      <c r="AF16" s="38"/>
    </row>
    <row r="17" spans="1:32" s="33" customFormat="1" ht="60" customHeight="1">
      <c r="A17" s="49"/>
      <c r="B17" s="35"/>
      <c r="C17" s="36"/>
      <c r="D17" s="36"/>
      <c r="E17" s="58"/>
      <c r="F17" s="36"/>
      <c r="G17" s="35"/>
      <c r="H17" s="35"/>
      <c r="I17" s="36"/>
      <c r="J17" s="37"/>
      <c r="K17" s="58"/>
      <c r="L17" s="42">
        <f t="shared" si="1"/>
        <v>0</v>
      </c>
      <c r="M17" s="39"/>
      <c r="N17" s="43"/>
      <c r="O17" s="43"/>
      <c r="P17" s="41"/>
      <c r="Q17" s="43"/>
      <c r="R17" s="41"/>
      <c r="S17" s="43"/>
      <c r="T17" s="41"/>
      <c r="U17" s="43"/>
      <c r="V17" s="46"/>
      <c r="W17" s="43"/>
      <c r="X17" s="41"/>
      <c r="Y17" s="38"/>
      <c r="Z17" s="38"/>
      <c r="AA17" s="46"/>
      <c r="AB17" s="46"/>
      <c r="AC17" s="38"/>
      <c r="AD17" s="38"/>
      <c r="AE17" s="46"/>
      <c r="AF17" s="38"/>
    </row>
    <row r="18" spans="1:32" s="33" customFormat="1" ht="60" customHeight="1">
      <c r="A18" s="49"/>
      <c r="B18" s="35"/>
      <c r="C18" s="36"/>
      <c r="D18" s="36"/>
      <c r="E18" s="58"/>
      <c r="F18" s="36"/>
      <c r="G18" s="35"/>
      <c r="H18" s="35"/>
      <c r="I18" s="36"/>
      <c r="J18" s="37"/>
      <c r="K18" s="58"/>
      <c r="L18" s="42">
        <f t="shared" ref="L18:L32" si="2">N18+O18+Q18+S18+U18+V18+W18</f>
        <v>0</v>
      </c>
      <c r="M18" s="40"/>
      <c r="N18" s="44"/>
      <c r="O18" s="44"/>
      <c r="P18" s="41"/>
      <c r="Q18" s="44"/>
      <c r="R18" s="41"/>
      <c r="S18" s="44"/>
      <c r="T18" s="41"/>
      <c r="U18" s="44"/>
      <c r="V18" s="46"/>
      <c r="W18" s="44"/>
      <c r="X18" s="41"/>
      <c r="Y18" s="38"/>
      <c r="Z18" s="38"/>
      <c r="AA18" s="46"/>
      <c r="AB18" s="46"/>
      <c r="AC18" s="38"/>
      <c r="AD18" s="38"/>
      <c r="AE18" s="46"/>
      <c r="AF18" s="38"/>
    </row>
    <row r="19" spans="1:32" s="33" customFormat="1" ht="60" customHeight="1">
      <c r="A19" s="49"/>
      <c r="B19" s="35"/>
      <c r="C19" s="36"/>
      <c r="D19" s="36"/>
      <c r="E19" s="58"/>
      <c r="F19" s="36"/>
      <c r="G19" s="35"/>
      <c r="H19" s="35"/>
      <c r="I19" s="36"/>
      <c r="J19" s="37"/>
      <c r="K19" s="58"/>
      <c r="L19" s="42">
        <f t="shared" si="2"/>
        <v>0</v>
      </c>
      <c r="M19" s="39"/>
      <c r="N19" s="43"/>
      <c r="O19" s="43"/>
      <c r="P19" s="41"/>
      <c r="Q19" s="43"/>
      <c r="R19" s="41"/>
      <c r="S19" s="43"/>
      <c r="T19" s="41"/>
      <c r="U19" s="43"/>
      <c r="V19" s="46"/>
      <c r="W19" s="43"/>
      <c r="X19" s="41"/>
      <c r="Y19" s="38"/>
      <c r="Z19" s="38"/>
      <c r="AA19" s="46"/>
      <c r="AB19" s="46"/>
      <c r="AC19" s="38"/>
      <c r="AD19" s="38"/>
      <c r="AE19" s="46"/>
      <c r="AF19" s="38"/>
    </row>
    <row r="20" spans="1:32" s="33" customFormat="1" ht="60" customHeight="1">
      <c r="A20" s="49"/>
      <c r="B20" s="35"/>
      <c r="C20" s="36"/>
      <c r="D20" s="36"/>
      <c r="E20" s="58"/>
      <c r="F20" s="36"/>
      <c r="G20" s="35"/>
      <c r="H20" s="35"/>
      <c r="I20" s="36"/>
      <c r="J20" s="37"/>
      <c r="K20" s="58"/>
      <c r="L20" s="42">
        <f t="shared" si="2"/>
        <v>0</v>
      </c>
      <c r="M20" s="39"/>
      <c r="N20" s="43"/>
      <c r="O20" s="43"/>
      <c r="P20" s="41"/>
      <c r="Q20" s="43"/>
      <c r="R20" s="41"/>
      <c r="S20" s="43"/>
      <c r="T20" s="41"/>
      <c r="U20" s="43"/>
      <c r="V20" s="46"/>
      <c r="W20" s="43"/>
      <c r="X20" s="41"/>
      <c r="Y20" s="38"/>
      <c r="Z20" s="38"/>
      <c r="AA20" s="46"/>
      <c r="AB20" s="46"/>
      <c r="AC20" s="38"/>
      <c r="AD20" s="38"/>
      <c r="AE20" s="46"/>
      <c r="AF20" s="38"/>
    </row>
    <row r="21" spans="1:32" s="33" customFormat="1" ht="60" customHeight="1">
      <c r="A21" s="49"/>
      <c r="B21" s="35"/>
      <c r="C21" s="36"/>
      <c r="D21" s="36"/>
      <c r="E21" s="58"/>
      <c r="F21" s="36"/>
      <c r="G21" s="35"/>
      <c r="H21" s="35"/>
      <c r="I21" s="36"/>
      <c r="J21" s="37"/>
      <c r="K21" s="58"/>
      <c r="L21" s="42">
        <f t="shared" si="2"/>
        <v>0</v>
      </c>
      <c r="M21" s="39"/>
      <c r="N21" s="43"/>
      <c r="O21" s="43"/>
      <c r="P21" s="41"/>
      <c r="Q21" s="43"/>
      <c r="R21" s="41"/>
      <c r="S21" s="43"/>
      <c r="T21" s="41"/>
      <c r="U21" s="43"/>
      <c r="V21" s="46"/>
      <c r="W21" s="43"/>
      <c r="X21" s="41"/>
      <c r="Y21" s="38"/>
      <c r="Z21" s="38"/>
      <c r="AA21" s="46"/>
      <c r="AB21" s="46"/>
      <c r="AC21" s="38"/>
      <c r="AD21" s="38"/>
      <c r="AE21" s="46"/>
      <c r="AF21" s="38"/>
    </row>
    <row r="22" spans="1:32" s="33" customFormat="1" ht="60" customHeight="1">
      <c r="A22" s="49"/>
      <c r="B22" s="35"/>
      <c r="C22" s="36"/>
      <c r="D22" s="36"/>
      <c r="E22" s="58"/>
      <c r="F22" s="36"/>
      <c r="G22" s="35"/>
      <c r="H22" s="35"/>
      <c r="I22" s="36"/>
      <c r="J22" s="37"/>
      <c r="K22" s="58"/>
      <c r="L22" s="42">
        <f t="shared" si="2"/>
        <v>0</v>
      </c>
      <c r="M22" s="39"/>
      <c r="N22" s="43"/>
      <c r="O22" s="43"/>
      <c r="P22" s="41"/>
      <c r="Q22" s="43"/>
      <c r="R22" s="41"/>
      <c r="S22" s="43"/>
      <c r="T22" s="41"/>
      <c r="U22" s="43"/>
      <c r="V22" s="46"/>
      <c r="W22" s="43"/>
      <c r="X22" s="41"/>
      <c r="Y22" s="38"/>
      <c r="Z22" s="38"/>
      <c r="AA22" s="46"/>
      <c r="AB22" s="46"/>
      <c r="AC22" s="38"/>
      <c r="AD22" s="38"/>
      <c r="AE22" s="46"/>
      <c r="AF22" s="38"/>
    </row>
    <row r="23" spans="1:32" s="33" customFormat="1" ht="60" customHeight="1">
      <c r="A23" s="49"/>
      <c r="B23" s="35"/>
      <c r="C23" s="36"/>
      <c r="D23" s="36"/>
      <c r="E23" s="58"/>
      <c r="F23" s="36"/>
      <c r="G23" s="35"/>
      <c r="H23" s="35"/>
      <c r="I23" s="36"/>
      <c r="J23" s="37"/>
      <c r="K23" s="58"/>
      <c r="L23" s="42">
        <f t="shared" si="2"/>
        <v>0</v>
      </c>
      <c r="M23" s="39"/>
      <c r="N23" s="43"/>
      <c r="O23" s="43"/>
      <c r="P23" s="41"/>
      <c r="Q23" s="43"/>
      <c r="R23" s="41"/>
      <c r="S23" s="43"/>
      <c r="T23" s="41"/>
      <c r="U23" s="43"/>
      <c r="V23" s="46"/>
      <c r="W23" s="43"/>
      <c r="X23" s="41"/>
      <c r="Y23" s="38"/>
      <c r="Z23" s="38"/>
      <c r="AA23" s="46"/>
      <c r="AB23" s="46"/>
      <c r="AC23" s="38"/>
      <c r="AD23" s="38"/>
      <c r="AE23" s="46"/>
      <c r="AF23" s="38"/>
    </row>
    <row r="24" spans="1:32" s="33" customFormat="1" ht="60" customHeight="1">
      <c r="A24" s="49"/>
      <c r="B24" s="35"/>
      <c r="C24" s="36"/>
      <c r="D24" s="36"/>
      <c r="E24" s="58"/>
      <c r="F24" s="36"/>
      <c r="G24" s="35"/>
      <c r="H24" s="35"/>
      <c r="I24" s="36"/>
      <c r="J24" s="37"/>
      <c r="K24" s="58"/>
      <c r="L24" s="42">
        <f t="shared" si="2"/>
        <v>0</v>
      </c>
      <c r="M24" s="39"/>
      <c r="N24" s="43"/>
      <c r="O24" s="43"/>
      <c r="P24" s="41"/>
      <c r="Q24" s="43"/>
      <c r="R24" s="41"/>
      <c r="S24" s="43"/>
      <c r="T24" s="41"/>
      <c r="U24" s="43"/>
      <c r="V24" s="46"/>
      <c r="W24" s="43"/>
      <c r="X24" s="41"/>
      <c r="Y24" s="38"/>
      <c r="Z24" s="38"/>
      <c r="AA24" s="46"/>
      <c r="AB24" s="46"/>
      <c r="AC24" s="38"/>
      <c r="AD24" s="38"/>
      <c r="AE24" s="46"/>
      <c r="AF24" s="38"/>
    </row>
    <row r="25" spans="1:32" s="33" customFormat="1" ht="60" customHeight="1">
      <c r="A25" s="49"/>
      <c r="B25" s="35"/>
      <c r="C25" s="36"/>
      <c r="D25" s="36"/>
      <c r="E25" s="58"/>
      <c r="F25" s="36"/>
      <c r="G25" s="35"/>
      <c r="H25" s="35"/>
      <c r="I25" s="36"/>
      <c r="J25" s="37"/>
      <c r="K25" s="58"/>
      <c r="L25" s="42">
        <f t="shared" si="2"/>
        <v>0</v>
      </c>
      <c r="M25" s="40"/>
      <c r="N25" s="44"/>
      <c r="O25" s="44"/>
      <c r="P25" s="41"/>
      <c r="Q25" s="44"/>
      <c r="R25" s="41"/>
      <c r="S25" s="44"/>
      <c r="T25" s="41"/>
      <c r="U25" s="44"/>
      <c r="V25" s="46"/>
      <c r="W25" s="44"/>
      <c r="X25" s="41"/>
      <c r="Y25" s="38"/>
      <c r="Z25" s="38"/>
      <c r="AA25" s="46"/>
      <c r="AB25" s="46"/>
      <c r="AC25" s="38"/>
      <c r="AD25" s="38"/>
      <c r="AE25" s="46"/>
      <c r="AF25" s="38"/>
    </row>
    <row r="26" spans="1:32" s="33" customFormat="1" ht="60" customHeight="1">
      <c r="A26" s="49"/>
      <c r="B26" s="35"/>
      <c r="C26" s="36"/>
      <c r="D26" s="36"/>
      <c r="E26" s="58"/>
      <c r="F26" s="36"/>
      <c r="G26" s="35"/>
      <c r="H26" s="35"/>
      <c r="I26" s="36"/>
      <c r="J26" s="37"/>
      <c r="K26" s="58"/>
      <c r="L26" s="42">
        <f t="shared" si="2"/>
        <v>0</v>
      </c>
      <c r="M26" s="39"/>
      <c r="N26" s="43"/>
      <c r="O26" s="43"/>
      <c r="P26" s="41"/>
      <c r="Q26" s="43"/>
      <c r="R26" s="41"/>
      <c r="S26" s="43"/>
      <c r="T26" s="41"/>
      <c r="U26" s="43"/>
      <c r="V26" s="46"/>
      <c r="W26" s="43"/>
      <c r="X26" s="41"/>
      <c r="Y26" s="38"/>
      <c r="Z26" s="38"/>
      <c r="AA26" s="46"/>
      <c r="AB26" s="46"/>
      <c r="AC26" s="38"/>
      <c r="AD26" s="38"/>
      <c r="AE26" s="46"/>
      <c r="AF26" s="38"/>
    </row>
    <row r="27" spans="1:32" s="33" customFormat="1" ht="60" customHeight="1">
      <c r="A27" s="49"/>
      <c r="B27" s="35"/>
      <c r="C27" s="36"/>
      <c r="D27" s="36"/>
      <c r="E27" s="58"/>
      <c r="F27" s="36"/>
      <c r="G27" s="35"/>
      <c r="H27" s="35"/>
      <c r="I27" s="36"/>
      <c r="J27" s="37"/>
      <c r="K27" s="58"/>
      <c r="L27" s="42">
        <f t="shared" si="2"/>
        <v>0</v>
      </c>
      <c r="M27" s="39"/>
      <c r="N27" s="43"/>
      <c r="O27" s="43"/>
      <c r="P27" s="41"/>
      <c r="Q27" s="43"/>
      <c r="R27" s="41"/>
      <c r="S27" s="43"/>
      <c r="T27" s="41"/>
      <c r="U27" s="43"/>
      <c r="V27" s="46"/>
      <c r="W27" s="43"/>
      <c r="X27" s="41"/>
      <c r="Y27" s="38"/>
      <c r="Z27" s="38"/>
      <c r="AA27" s="46"/>
      <c r="AB27" s="46"/>
      <c r="AC27" s="38"/>
      <c r="AD27" s="38"/>
      <c r="AE27" s="46"/>
      <c r="AF27" s="38"/>
    </row>
    <row r="28" spans="1:32" s="33" customFormat="1" ht="60" customHeight="1">
      <c r="A28" s="49"/>
      <c r="B28" s="35"/>
      <c r="C28" s="36"/>
      <c r="D28" s="36"/>
      <c r="E28" s="58"/>
      <c r="F28" s="36"/>
      <c r="G28" s="35"/>
      <c r="H28" s="35"/>
      <c r="I28" s="36"/>
      <c r="J28" s="37"/>
      <c r="K28" s="58"/>
      <c r="L28" s="42">
        <f t="shared" si="2"/>
        <v>0</v>
      </c>
      <c r="M28" s="39"/>
      <c r="N28" s="43"/>
      <c r="O28" s="43"/>
      <c r="P28" s="41"/>
      <c r="Q28" s="43"/>
      <c r="R28" s="41"/>
      <c r="S28" s="43"/>
      <c r="T28" s="41"/>
      <c r="U28" s="43"/>
      <c r="V28" s="46"/>
      <c r="W28" s="43"/>
      <c r="X28" s="41"/>
      <c r="Y28" s="38"/>
      <c r="Z28" s="38"/>
      <c r="AA28" s="46"/>
      <c r="AB28" s="46"/>
      <c r="AC28" s="38"/>
      <c r="AD28" s="38"/>
      <c r="AE28" s="46"/>
      <c r="AF28" s="38"/>
    </row>
    <row r="29" spans="1:32" s="33" customFormat="1" ht="60" customHeight="1">
      <c r="A29" s="49"/>
      <c r="B29" s="35"/>
      <c r="C29" s="36"/>
      <c r="D29" s="36"/>
      <c r="E29" s="58"/>
      <c r="F29" s="36"/>
      <c r="G29" s="35"/>
      <c r="H29" s="35"/>
      <c r="I29" s="36"/>
      <c r="J29" s="37"/>
      <c r="K29" s="58"/>
      <c r="L29" s="42">
        <f t="shared" si="2"/>
        <v>0</v>
      </c>
      <c r="M29" s="40"/>
      <c r="N29" s="44"/>
      <c r="O29" s="44"/>
      <c r="P29" s="41"/>
      <c r="Q29" s="44"/>
      <c r="R29" s="41"/>
      <c r="S29" s="44"/>
      <c r="T29" s="41"/>
      <c r="U29" s="44"/>
      <c r="V29" s="46"/>
      <c r="W29" s="44"/>
      <c r="X29" s="41"/>
      <c r="Y29" s="38"/>
      <c r="Z29" s="38"/>
      <c r="AA29" s="46"/>
      <c r="AB29" s="46"/>
      <c r="AC29" s="38"/>
      <c r="AD29" s="38"/>
      <c r="AE29" s="46"/>
      <c r="AF29" s="38"/>
    </row>
    <row r="30" spans="1:32" s="33" customFormat="1" ht="60" customHeight="1">
      <c r="A30" s="49"/>
      <c r="B30" s="35"/>
      <c r="C30" s="36"/>
      <c r="D30" s="36"/>
      <c r="E30" s="58"/>
      <c r="F30" s="36"/>
      <c r="G30" s="35"/>
      <c r="H30" s="35"/>
      <c r="I30" s="36"/>
      <c r="J30" s="37"/>
      <c r="K30" s="58"/>
      <c r="L30" s="42">
        <f t="shared" si="2"/>
        <v>0</v>
      </c>
      <c r="M30" s="39"/>
      <c r="N30" s="43"/>
      <c r="O30" s="43"/>
      <c r="P30" s="41"/>
      <c r="Q30" s="43"/>
      <c r="R30" s="41"/>
      <c r="S30" s="43"/>
      <c r="T30" s="41"/>
      <c r="U30" s="43"/>
      <c r="V30" s="46"/>
      <c r="W30" s="43"/>
      <c r="X30" s="41"/>
      <c r="Y30" s="38"/>
      <c r="Z30" s="38"/>
      <c r="AA30" s="46"/>
      <c r="AB30" s="46"/>
      <c r="AC30" s="38"/>
      <c r="AD30" s="38"/>
      <c r="AE30" s="46"/>
      <c r="AF30" s="38"/>
    </row>
    <row r="31" spans="1:32" s="33" customFormat="1" ht="60" customHeight="1">
      <c r="A31" s="49"/>
      <c r="B31" s="35"/>
      <c r="C31" s="36"/>
      <c r="D31" s="36"/>
      <c r="E31" s="58"/>
      <c r="F31" s="36"/>
      <c r="G31" s="35"/>
      <c r="H31" s="35"/>
      <c r="I31" s="36"/>
      <c r="J31" s="37"/>
      <c r="K31" s="58"/>
      <c r="L31" s="42">
        <f t="shared" si="2"/>
        <v>0</v>
      </c>
      <c r="M31" s="39"/>
      <c r="N31" s="43"/>
      <c r="O31" s="43"/>
      <c r="P31" s="41"/>
      <c r="Q31" s="43"/>
      <c r="R31" s="41"/>
      <c r="S31" s="43"/>
      <c r="T31" s="41"/>
      <c r="U31" s="43"/>
      <c r="V31" s="46"/>
      <c r="W31" s="43"/>
      <c r="X31" s="41"/>
      <c r="Y31" s="38"/>
      <c r="Z31" s="38"/>
      <c r="AA31" s="46"/>
      <c r="AB31" s="46"/>
      <c r="AC31" s="38"/>
      <c r="AD31" s="38"/>
      <c r="AE31" s="46"/>
      <c r="AF31" s="38"/>
    </row>
    <row r="32" spans="1:32" s="33" customFormat="1" ht="60" customHeight="1">
      <c r="A32" s="49"/>
      <c r="B32" s="35"/>
      <c r="C32" s="36"/>
      <c r="D32" s="36"/>
      <c r="E32" s="58"/>
      <c r="F32" s="36"/>
      <c r="G32" s="35"/>
      <c r="H32" s="35"/>
      <c r="I32" s="36"/>
      <c r="J32" s="37"/>
      <c r="K32" s="58"/>
      <c r="L32" s="42">
        <f t="shared" si="2"/>
        <v>0</v>
      </c>
      <c r="M32" s="39"/>
      <c r="N32" s="43"/>
      <c r="O32" s="43"/>
      <c r="P32" s="41"/>
      <c r="Q32" s="43"/>
      <c r="R32" s="41"/>
      <c r="S32" s="43"/>
      <c r="T32" s="41"/>
      <c r="U32" s="43"/>
      <c r="V32" s="46"/>
      <c r="W32" s="43"/>
      <c r="X32" s="41"/>
      <c r="Y32" s="38"/>
      <c r="Z32" s="38"/>
      <c r="AA32" s="46"/>
      <c r="AB32" s="46"/>
      <c r="AC32" s="38"/>
      <c r="AD32" s="38"/>
      <c r="AE32" s="46"/>
      <c r="AF32" s="38"/>
    </row>
    <row r="33" spans="1:32" s="33" customFormat="1" ht="60" customHeight="1">
      <c r="A33" s="49"/>
      <c r="B33" s="35"/>
      <c r="C33" s="36"/>
      <c r="D33" s="36"/>
      <c r="E33" s="58"/>
      <c r="F33" s="36"/>
      <c r="G33" s="35"/>
      <c r="H33" s="35"/>
      <c r="I33" s="36"/>
      <c r="J33" s="37"/>
      <c r="K33" s="58"/>
      <c r="L33" s="42">
        <f t="shared" ref="L33:L36" si="3">N33+O33+Q33+S33+U33+V33+W33</f>
        <v>0</v>
      </c>
      <c r="M33" s="40"/>
      <c r="N33" s="44"/>
      <c r="O33" s="44"/>
      <c r="P33" s="41"/>
      <c r="Q33" s="44"/>
      <c r="R33" s="41"/>
      <c r="S33" s="44"/>
      <c r="T33" s="41"/>
      <c r="U33" s="44"/>
      <c r="V33" s="46"/>
      <c r="W33" s="44"/>
      <c r="X33" s="41"/>
      <c r="Y33" s="38"/>
      <c r="Z33" s="38"/>
      <c r="AA33" s="46"/>
      <c r="AB33" s="46"/>
      <c r="AC33" s="38"/>
      <c r="AD33" s="38"/>
      <c r="AE33" s="46"/>
      <c r="AF33" s="38"/>
    </row>
    <row r="34" spans="1:32" s="33" customFormat="1" ht="60" customHeight="1">
      <c r="A34" s="49"/>
      <c r="B34" s="35"/>
      <c r="C34" s="36"/>
      <c r="D34" s="36"/>
      <c r="E34" s="58"/>
      <c r="F34" s="36"/>
      <c r="G34" s="35"/>
      <c r="H34" s="35"/>
      <c r="I34" s="36"/>
      <c r="J34" s="37"/>
      <c r="K34" s="58"/>
      <c r="L34" s="42">
        <f t="shared" si="3"/>
        <v>0</v>
      </c>
      <c r="M34" s="39"/>
      <c r="N34" s="43"/>
      <c r="O34" s="43"/>
      <c r="P34" s="41"/>
      <c r="Q34" s="43"/>
      <c r="R34" s="41"/>
      <c r="S34" s="43"/>
      <c r="T34" s="41"/>
      <c r="U34" s="43"/>
      <c r="V34" s="46"/>
      <c r="W34" s="43"/>
      <c r="X34" s="41"/>
      <c r="Y34" s="38"/>
      <c r="Z34" s="38"/>
      <c r="AA34" s="46"/>
      <c r="AB34" s="46"/>
      <c r="AC34" s="38"/>
      <c r="AD34" s="38"/>
      <c r="AE34" s="46"/>
      <c r="AF34" s="38"/>
    </row>
    <row r="35" spans="1:32" s="33" customFormat="1" ht="60" customHeight="1">
      <c r="A35" s="49"/>
      <c r="B35" s="35"/>
      <c r="C35" s="36"/>
      <c r="D35" s="36"/>
      <c r="E35" s="58"/>
      <c r="F35" s="36"/>
      <c r="G35" s="35"/>
      <c r="H35" s="35"/>
      <c r="I35" s="36"/>
      <c r="J35" s="37"/>
      <c r="K35" s="58"/>
      <c r="L35" s="42">
        <f t="shared" si="3"/>
        <v>0</v>
      </c>
      <c r="M35" s="39"/>
      <c r="N35" s="43"/>
      <c r="O35" s="43"/>
      <c r="P35" s="41"/>
      <c r="Q35" s="43"/>
      <c r="R35" s="41"/>
      <c r="S35" s="43"/>
      <c r="T35" s="41"/>
      <c r="U35" s="43"/>
      <c r="V35" s="46"/>
      <c r="W35" s="43"/>
      <c r="X35" s="41"/>
      <c r="Y35" s="38"/>
      <c r="Z35" s="38"/>
      <c r="AA35" s="46"/>
      <c r="AB35" s="46"/>
      <c r="AC35" s="38"/>
      <c r="AD35" s="38"/>
      <c r="AE35" s="46"/>
      <c r="AF35" s="38"/>
    </row>
    <row r="36" spans="1:32" s="33" customFormat="1" ht="60" customHeight="1">
      <c r="A36" s="49"/>
      <c r="B36" s="35"/>
      <c r="C36" s="36"/>
      <c r="D36" s="36"/>
      <c r="E36" s="58"/>
      <c r="F36" s="36"/>
      <c r="G36" s="35"/>
      <c r="H36" s="35"/>
      <c r="I36" s="36"/>
      <c r="J36" s="37"/>
      <c r="K36" s="58"/>
      <c r="L36" s="42">
        <f t="shared" si="3"/>
        <v>0</v>
      </c>
      <c r="M36" s="39"/>
      <c r="N36" s="43"/>
      <c r="O36" s="43"/>
      <c r="P36" s="41"/>
      <c r="Q36" s="43"/>
      <c r="R36" s="41"/>
      <c r="S36" s="43"/>
      <c r="T36" s="41"/>
      <c r="U36" s="43"/>
      <c r="V36" s="46"/>
      <c r="W36" s="43"/>
      <c r="X36" s="41"/>
      <c r="Y36" s="38"/>
      <c r="Z36" s="38"/>
      <c r="AA36" s="46"/>
      <c r="AB36" s="46"/>
      <c r="AC36" s="38"/>
      <c r="AD36" s="38"/>
      <c r="AE36" s="46"/>
      <c r="AF36" s="38"/>
    </row>
    <row r="37" spans="1:32" s="33" customFormat="1" ht="60" customHeight="1">
      <c r="A37" s="49"/>
      <c r="B37" s="35"/>
      <c r="C37" s="36"/>
      <c r="D37" s="36"/>
      <c r="E37" s="58"/>
      <c r="F37" s="36"/>
      <c r="G37" s="35"/>
      <c r="H37" s="35"/>
      <c r="I37" s="36"/>
      <c r="J37" s="37"/>
      <c r="K37" s="58"/>
      <c r="L37" s="42">
        <f t="shared" si="0"/>
        <v>0</v>
      </c>
      <c r="M37" s="39"/>
      <c r="N37" s="43"/>
      <c r="O37" s="43"/>
      <c r="P37" s="41"/>
      <c r="Q37" s="43"/>
      <c r="R37" s="41"/>
      <c r="S37" s="43"/>
      <c r="T37" s="41"/>
      <c r="U37" s="43"/>
      <c r="V37" s="46"/>
      <c r="W37" s="43"/>
      <c r="X37" s="41"/>
      <c r="Y37" s="38"/>
      <c r="Z37" s="38"/>
      <c r="AA37" s="46"/>
      <c r="AB37" s="46"/>
      <c r="AC37" s="38"/>
      <c r="AD37" s="38"/>
      <c r="AE37" s="46"/>
      <c r="AF37" s="38"/>
    </row>
  </sheetData>
  <mergeCells count="32">
    <mergeCell ref="A2:A5"/>
    <mergeCell ref="N3:N5"/>
    <mergeCell ref="O4:O5"/>
    <mergeCell ref="H2:H5"/>
    <mergeCell ref="M2:M5"/>
    <mergeCell ref="O3:R3"/>
    <mergeCell ref="N2:X2"/>
    <mergeCell ref="I2:I5"/>
    <mergeCell ref="J2:J5"/>
    <mergeCell ref="L2:L5"/>
    <mergeCell ref="B2:B5"/>
    <mergeCell ref="C2:C5"/>
    <mergeCell ref="D2:D5"/>
    <mergeCell ref="F2:F5"/>
    <mergeCell ref="G2:G5"/>
    <mergeCell ref="K2:K5"/>
    <mergeCell ref="E2:E5"/>
    <mergeCell ref="AC2:AF2"/>
    <mergeCell ref="Y3:Y5"/>
    <mergeCell ref="AF3:AF5"/>
    <mergeCell ref="AD3:AD5"/>
    <mergeCell ref="AE3:AE5"/>
    <mergeCell ref="AA3:AA5"/>
    <mergeCell ref="AB3:AB5"/>
    <mergeCell ref="AC3:AC5"/>
    <mergeCell ref="Z3:Z5"/>
    <mergeCell ref="Y2:AA2"/>
    <mergeCell ref="Q4:Q5"/>
    <mergeCell ref="S3:S5"/>
    <mergeCell ref="U3:U5"/>
    <mergeCell ref="V3:V5"/>
    <mergeCell ref="W3:W5"/>
  </mergeCells>
  <phoneticPr fontId="1"/>
  <dataValidations count="1">
    <dataValidation type="list" allowBlank="1" showInputMessage="1" showErrorMessage="1" sqref="B6:B37">
      <formula1>エゾシカ事業種別</formula1>
    </dataValidation>
  </dataValidations>
  <pageMargins left="0.39370078740157483" right="0.39370078740157483" top="0.39370078740157483" bottom="0.39370078740157483" header="0.31496062992125984" footer="0.31496062992125984"/>
  <pageSetup paperSize="9" scale="61" fitToWidth="3" pageOrder="overThenDown" orientation="landscape" r:id="rId1"/>
  <colBreaks count="2" manualBreakCount="2">
    <brk id="11" max="9" man="1"/>
    <brk id="24" max="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30"/>
  <sheetViews>
    <sheetView showZeros="0" view="pageBreakPreview" topLeftCell="A19" zoomScaleNormal="100" zoomScaleSheetLayoutView="100" workbookViewId="0">
      <selection activeCell="E19" sqref="E19"/>
    </sheetView>
  </sheetViews>
  <sheetFormatPr defaultColWidth="9" defaultRowHeight="13.5"/>
  <cols>
    <col min="1" max="2" width="2.625" style="1" customWidth="1"/>
    <col min="3" max="3" width="17" style="1" customWidth="1"/>
    <col min="4" max="4" width="6.625" style="1" customWidth="1"/>
    <col min="5" max="5" width="16.625" style="1" customWidth="1"/>
    <col min="6" max="6" width="12.625" style="1" customWidth="1"/>
    <col min="7" max="7" width="15.75" style="1" customWidth="1"/>
    <col min="8" max="16384" width="9" style="1"/>
  </cols>
  <sheetData>
    <row r="1" spans="1:7" s="52" customFormat="1" ht="21.95" customHeight="1">
      <c r="A1" s="184" t="s">
        <v>884</v>
      </c>
      <c r="B1" s="184"/>
      <c r="C1" s="184"/>
      <c r="D1" s="184"/>
      <c r="E1" s="184"/>
      <c r="F1" s="86"/>
    </row>
    <row r="2" spans="1:7" s="52" customFormat="1" ht="21.95" customHeight="1">
      <c r="A2" s="184" t="s">
        <v>885</v>
      </c>
      <c r="B2" s="184"/>
      <c r="C2" s="184"/>
      <c r="D2" s="184"/>
      <c r="E2" s="184"/>
      <c r="F2" s="86"/>
    </row>
    <row r="3" spans="1:7" ht="20.100000000000001" customHeight="1">
      <c r="A3" s="87"/>
      <c r="B3" s="87"/>
      <c r="C3" s="87"/>
      <c r="D3" s="87"/>
      <c r="E3" s="2" t="s">
        <v>622</v>
      </c>
      <c r="F3" s="2"/>
      <c r="G3" s="2" t="s">
        <v>883</v>
      </c>
    </row>
    <row r="4" spans="1:7" ht="20.100000000000001" customHeight="1">
      <c r="A4" s="185" t="s">
        <v>623</v>
      </c>
      <c r="B4" s="186"/>
      <c r="C4" s="186"/>
      <c r="D4" s="206" t="str">
        <f>福祉介護総括表!E2</f>
        <v>02 石狩振興局</v>
      </c>
      <c r="E4" s="206"/>
      <c r="F4" s="2"/>
    </row>
    <row r="5" spans="1:7" ht="26.1" customHeight="1">
      <c r="A5" s="187"/>
      <c r="B5" s="188"/>
      <c r="C5" s="188"/>
      <c r="D5" s="88" t="s">
        <v>625</v>
      </c>
      <c r="E5" s="88" t="s">
        <v>626</v>
      </c>
    </row>
    <row r="6" spans="1:7" ht="26.1" customHeight="1">
      <c r="A6" s="195" t="s">
        <v>627</v>
      </c>
      <c r="B6" s="196"/>
      <c r="C6" s="196"/>
      <c r="D6" s="93" t="e">
        <f>SUM(D7:D9)</f>
        <v>#REF!</v>
      </c>
      <c r="E6" s="93" t="e">
        <f>SUM(E7:E9)</f>
        <v>#REF!</v>
      </c>
      <c r="G6" s="93" t="e">
        <f>E6/1000</f>
        <v>#REF!</v>
      </c>
    </row>
    <row r="7" spans="1:7" ht="26.1" customHeight="1">
      <c r="A7" s="89"/>
      <c r="B7" s="197" t="s">
        <v>628</v>
      </c>
      <c r="C7" s="195"/>
      <c r="D7" s="94" t="e">
        <f>COUNTIF(ハード!#REF!,プルダウン用!AE4)</f>
        <v>#REF!</v>
      </c>
      <c r="E7" s="94" t="e">
        <f>SUMIF(ハード!#REF!,プルダウン用!AE4,ハード!$L$6:$L$17)</f>
        <v>#REF!</v>
      </c>
      <c r="G7" s="93" t="e">
        <f t="shared" ref="G7:G30" si="0">E7/1000</f>
        <v>#REF!</v>
      </c>
    </row>
    <row r="8" spans="1:7" ht="26.1" customHeight="1">
      <c r="A8" s="89"/>
      <c r="B8" s="198" t="s">
        <v>629</v>
      </c>
      <c r="C8" s="199"/>
      <c r="D8" s="137" t="e">
        <f>COUNTIF(ハード!#REF!,プルダウン用!AE5)</f>
        <v>#REF!</v>
      </c>
      <c r="E8" s="137" t="e">
        <f>SUMIF(ハード!#REF!,プルダウン用!AE5,ハード!$L$6:$L$17)</f>
        <v>#REF!</v>
      </c>
      <c r="G8" s="93" t="e">
        <f t="shared" si="0"/>
        <v>#REF!</v>
      </c>
    </row>
    <row r="9" spans="1:7" ht="26.1" customHeight="1">
      <c r="A9" s="90"/>
      <c r="B9" s="200" t="s">
        <v>630</v>
      </c>
      <c r="C9" s="201"/>
      <c r="D9" s="136" t="e">
        <f>COUNTIF(ハード!#REF!,プルダウン用!AE6)</f>
        <v>#REF!</v>
      </c>
      <c r="E9" s="136" t="e">
        <f>SUMIF(ハード!#REF!,プルダウン用!AE6,ハード!$L$6:$L$17)</f>
        <v>#REF!</v>
      </c>
      <c r="G9" s="93" t="e">
        <f t="shared" si="0"/>
        <v>#REF!</v>
      </c>
    </row>
    <row r="10" spans="1:7" ht="26.1" customHeight="1">
      <c r="A10" s="195" t="s">
        <v>631</v>
      </c>
      <c r="B10" s="196"/>
      <c r="C10" s="196"/>
      <c r="D10" s="93" t="e">
        <f>D11+D14+D15+D16</f>
        <v>#REF!</v>
      </c>
      <c r="E10" s="93" t="e">
        <f>E11+E14+E15+E16</f>
        <v>#REF!</v>
      </c>
      <c r="G10" s="93" t="e">
        <f t="shared" si="0"/>
        <v>#REF!</v>
      </c>
    </row>
    <row r="11" spans="1:7" ht="26.1" customHeight="1">
      <c r="A11" s="89"/>
      <c r="B11" s="195" t="s">
        <v>628</v>
      </c>
      <c r="C11" s="196"/>
      <c r="D11" s="93" t="e">
        <f>SUM(D12:D13)</f>
        <v>#REF!</v>
      </c>
      <c r="E11" s="93" t="e">
        <f>SUM(E12:E13)</f>
        <v>#REF!</v>
      </c>
      <c r="G11" s="93" t="e">
        <f t="shared" si="0"/>
        <v>#REF!</v>
      </c>
    </row>
    <row r="12" spans="1:7" ht="26.1" customHeight="1">
      <c r="A12" s="89"/>
      <c r="B12" s="89"/>
      <c r="C12" s="91" t="s">
        <v>632</v>
      </c>
      <c r="D12" s="94" t="e">
        <f>COUNTIF(ハード!#REF!,プルダウン用!AE7)</f>
        <v>#REF!</v>
      </c>
      <c r="E12" s="94" t="e">
        <f>SUMIF(ハード!#REF!,プルダウン用!AE7,ハード!$L$6:$L$17)</f>
        <v>#REF!</v>
      </c>
      <c r="G12" s="93" t="e">
        <f t="shared" si="0"/>
        <v>#REF!</v>
      </c>
    </row>
    <row r="13" spans="1:7" ht="26.1" customHeight="1">
      <c r="A13" s="89"/>
      <c r="B13" s="90"/>
      <c r="C13" s="92" t="s">
        <v>633</v>
      </c>
      <c r="D13" s="140" t="e">
        <f>COUNTIF(ハード!#REF!,プルダウン用!AE8)</f>
        <v>#REF!</v>
      </c>
      <c r="E13" s="140" t="e">
        <f>SUMIF(ハード!#REF!,プルダウン用!AE8,ハード!$L$6:$L$17)</f>
        <v>#REF!</v>
      </c>
      <c r="G13" s="93" t="e">
        <f t="shared" si="0"/>
        <v>#REF!</v>
      </c>
    </row>
    <row r="14" spans="1:7" ht="26.1" customHeight="1">
      <c r="A14" s="89"/>
      <c r="B14" s="197" t="s">
        <v>634</v>
      </c>
      <c r="C14" s="195"/>
      <c r="D14" s="94" t="e">
        <f>COUNTIF(ハード!#REF!,プルダウン用!AE9)</f>
        <v>#REF!</v>
      </c>
      <c r="E14" s="94" t="e">
        <f>SUMIF(ハード!#REF!,プルダウン用!AE9,ハード!$L$6:$L$17)</f>
        <v>#REF!</v>
      </c>
      <c r="G14" s="93" t="e">
        <f t="shared" si="0"/>
        <v>#REF!</v>
      </c>
    </row>
    <row r="15" spans="1:7" ht="26.1" customHeight="1">
      <c r="A15" s="89"/>
      <c r="B15" s="198" t="s">
        <v>635</v>
      </c>
      <c r="C15" s="199"/>
      <c r="D15" s="137" t="e">
        <f>COUNTIF(ハード!#REF!,プルダウン用!AE10)</f>
        <v>#REF!</v>
      </c>
      <c r="E15" s="137" t="e">
        <f>SUMIF(ハード!#REF!,プルダウン用!AE10,ハード!$L$6:$L$17)</f>
        <v>#REF!</v>
      </c>
      <c r="G15" s="93" t="e">
        <f t="shared" si="0"/>
        <v>#REF!</v>
      </c>
    </row>
    <row r="16" spans="1:7" ht="26.1" customHeight="1">
      <c r="A16" s="90"/>
      <c r="B16" s="200" t="s">
        <v>636</v>
      </c>
      <c r="C16" s="201"/>
      <c r="D16" s="136" t="e">
        <f>COUNTIF(ハード!#REF!,プルダウン用!AE11)</f>
        <v>#REF!</v>
      </c>
      <c r="E16" s="136" t="e">
        <f>SUMIF(ハード!#REF!,プルダウン用!AE11,ハード!$L$6:$L$17)</f>
        <v>#REF!</v>
      </c>
      <c r="G16" s="93" t="e">
        <f t="shared" si="0"/>
        <v>#REF!</v>
      </c>
    </row>
    <row r="17" spans="1:7" ht="26.1" customHeight="1">
      <c r="A17" s="195" t="s">
        <v>637</v>
      </c>
      <c r="B17" s="196"/>
      <c r="C17" s="196"/>
      <c r="D17" s="93" t="e">
        <f>SUM(D18:D19)</f>
        <v>#REF!</v>
      </c>
      <c r="E17" s="93" t="e">
        <f>SUM(E18:E19)</f>
        <v>#REF!</v>
      </c>
      <c r="G17" s="93" t="e">
        <f t="shared" si="0"/>
        <v>#REF!</v>
      </c>
    </row>
    <row r="18" spans="1:7" ht="26.1" customHeight="1">
      <c r="A18" s="89"/>
      <c r="B18" s="197" t="s">
        <v>627</v>
      </c>
      <c r="C18" s="195"/>
      <c r="D18" s="94" t="e">
        <f>COUNTIF(ハード!#REF!,プルダウン用!AE18)</f>
        <v>#REF!</v>
      </c>
      <c r="E18" s="94" t="e">
        <f>SUMIF(ハード!#REF!,プルダウン用!AE18,ハード!$L$6:$L$17)</f>
        <v>#REF!</v>
      </c>
      <c r="G18" s="93" t="e">
        <f t="shared" si="0"/>
        <v>#REF!</v>
      </c>
    </row>
    <row r="19" spans="1:7" ht="26.1" customHeight="1">
      <c r="A19" s="90"/>
      <c r="B19" s="193" t="s">
        <v>631</v>
      </c>
      <c r="C19" s="194"/>
      <c r="D19" s="140" t="e">
        <f>COUNTIF(ハード!#REF!,プルダウン用!AE19)</f>
        <v>#REF!</v>
      </c>
      <c r="E19" s="140" t="e">
        <f>SUMIF(ハード!#REF!,プルダウン用!AE19,ハード!$L$6:$L$17)</f>
        <v>#REF!</v>
      </c>
      <c r="G19" s="93" t="e">
        <f t="shared" si="0"/>
        <v>#REF!</v>
      </c>
    </row>
    <row r="20" spans="1:7" ht="26.1" customHeight="1">
      <c r="A20" s="195" t="s">
        <v>638</v>
      </c>
      <c r="B20" s="196"/>
      <c r="C20" s="196"/>
      <c r="D20" s="93" t="e">
        <f>SUM(D21:D24)</f>
        <v>#REF!</v>
      </c>
      <c r="E20" s="93" t="e">
        <f>SUM(E21:E24)</f>
        <v>#REF!</v>
      </c>
      <c r="G20" s="93" t="e">
        <f t="shared" si="0"/>
        <v>#REF!</v>
      </c>
    </row>
    <row r="21" spans="1:7" ht="26.1" customHeight="1">
      <c r="A21" s="89"/>
      <c r="B21" s="197" t="s">
        <v>639</v>
      </c>
      <c r="C21" s="195"/>
      <c r="D21" s="94" t="e">
        <f>COUNTIF(ハード!#REF!,プルダウン用!AE12)</f>
        <v>#REF!</v>
      </c>
      <c r="E21" s="94" t="e">
        <f>SUMIF(ハード!#REF!,プルダウン用!AE12,ハード!$L$6:$L$17)</f>
        <v>#REF!</v>
      </c>
      <c r="G21" s="93" t="e">
        <f t="shared" si="0"/>
        <v>#REF!</v>
      </c>
    </row>
    <row r="22" spans="1:7" ht="26.1" customHeight="1">
      <c r="A22" s="89"/>
      <c r="B22" s="198" t="s">
        <v>640</v>
      </c>
      <c r="C22" s="199"/>
      <c r="D22" s="138" t="e">
        <f>COUNTIF(ハード!#REF!,プルダウン用!AE13)</f>
        <v>#REF!</v>
      </c>
      <c r="E22" s="138" t="e">
        <f>SUMIF(ハード!#REF!,プルダウン用!AE13,ハード!$L$6:$L$17)</f>
        <v>#REF!</v>
      </c>
      <c r="G22" s="93" t="e">
        <f t="shared" si="0"/>
        <v>#REF!</v>
      </c>
    </row>
    <row r="23" spans="1:7" ht="26.1" customHeight="1">
      <c r="A23" s="89"/>
      <c r="B23" s="198" t="s">
        <v>641</v>
      </c>
      <c r="C23" s="199"/>
      <c r="D23" s="139" t="e">
        <f>COUNTIF(ハード!#REF!,プルダウン用!AE14)</f>
        <v>#REF!</v>
      </c>
      <c r="E23" s="139" t="e">
        <f>SUMIF(ハード!#REF!,プルダウン用!AE14,ハード!$L$6:$L$17)</f>
        <v>#REF!</v>
      </c>
      <c r="G23" s="93" t="e">
        <f t="shared" si="0"/>
        <v>#REF!</v>
      </c>
    </row>
    <row r="24" spans="1:7" ht="26.1" customHeight="1">
      <c r="A24" s="90"/>
      <c r="B24" s="200" t="s">
        <v>642</v>
      </c>
      <c r="C24" s="201"/>
      <c r="D24" s="136" t="e">
        <f>COUNTIF(ハード!#REF!,プルダウン用!AE15)</f>
        <v>#REF!</v>
      </c>
      <c r="E24" s="136" t="e">
        <f>SUMIF(ハード!#REF!,プルダウン用!AE15,ハード!$L$6:$L$17)</f>
        <v>#REF!</v>
      </c>
      <c r="G24" s="93" t="e">
        <f t="shared" si="0"/>
        <v>#REF!</v>
      </c>
    </row>
    <row r="25" spans="1:7" ht="26.1" customHeight="1">
      <c r="A25" s="202" t="s">
        <v>643</v>
      </c>
      <c r="B25" s="202"/>
      <c r="C25" s="203"/>
      <c r="D25" s="93">
        <f>COUNTIF(③エゾシカ!B6:B100,エゾシカ事業種別)</f>
        <v>0</v>
      </c>
      <c r="E25" s="93">
        <f>SUMIF(③エゾシカ!B6:B100,エゾシカ事業種別,③エゾシカ!N6:N100)</f>
        <v>0</v>
      </c>
      <c r="G25" s="93">
        <f t="shared" si="0"/>
        <v>0</v>
      </c>
    </row>
    <row r="26" spans="1:7" ht="26.1" customHeight="1">
      <c r="A26" s="202" t="s">
        <v>644</v>
      </c>
      <c r="B26" s="202"/>
      <c r="C26" s="203"/>
      <c r="D26" s="93" t="e">
        <f>COUNTIF(福祉･介護!#REF!,プルダウン用!AI4)+COUNTIF(福祉･介護!#REF!,プルダウン用!AI5)</f>
        <v>#REF!</v>
      </c>
      <c r="E26" s="93" t="e">
        <f>SUMIF(福祉･介護!#REF!,プルダウン用!AI4,福祉･介護!$L$6:$L$24)+SUMIF(福祉･介護!#REF!,プルダウン用!AI5,福祉･介護!$L$6:$L$24)</f>
        <v>#REF!</v>
      </c>
      <c r="G26" s="93" t="e">
        <f t="shared" si="0"/>
        <v>#REF!</v>
      </c>
    </row>
    <row r="27" spans="1:7" ht="26.1" customHeight="1">
      <c r="A27" s="195" t="s">
        <v>645</v>
      </c>
      <c r="B27" s="196"/>
      <c r="C27" s="196"/>
      <c r="D27" s="93" t="e">
        <f>SUM(D28:D29)</f>
        <v>#REF!</v>
      </c>
      <c r="E27" s="93" t="e">
        <f>SUM(E28:E29)</f>
        <v>#REF!</v>
      </c>
      <c r="G27" s="93" t="e">
        <f t="shared" si="0"/>
        <v>#REF!</v>
      </c>
    </row>
    <row r="28" spans="1:7" ht="26.1" customHeight="1">
      <c r="A28" s="89"/>
      <c r="B28" s="204" t="s">
        <v>627</v>
      </c>
      <c r="C28" s="205"/>
      <c r="D28" s="94" t="e">
        <f>COUNTIF(ハード!#REF!,プルダウン用!AE16)</f>
        <v>#REF!</v>
      </c>
      <c r="E28" s="94" t="e">
        <f>SUMIF(ハード!#REF!,プルダウン用!AE16,ハード!$L$6:$L$17)</f>
        <v>#REF!</v>
      </c>
      <c r="G28" s="93" t="e">
        <f t="shared" si="0"/>
        <v>#REF!</v>
      </c>
    </row>
    <row r="29" spans="1:7" ht="26.1" customHeight="1">
      <c r="A29" s="89"/>
      <c r="B29" s="189" t="s">
        <v>631</v>
      </c>
      <c r="C29" s="190"/>
      <c r="D29" s="140" t="e">
        <f>COUNTIF(ハード!#REF!,プルダウン用!AE17)</f>
        <v>#REF!</v>
      </c>
      <c r="E29" s="140" t="e">
        <f>SUMIF(ハード!#REF!,プルダウン用!AE17,ハード!$L$6:$L$17)</f>
        <v>#REF!</v>
      </c>
      <c r="G29" s="93" t="e">
        <f t="shared" si="0"/>
        <v>#REF!</v>
      </c>
    </row>
    <row r="30" spans="1:7" ht="26.1" customHeight="1">
      <c r="A30" s="191" t="s">
        <v>624</v>
      </c>
      <c r="B30" s="191"/>
      <c r="C30" s="192"/>
      <c r="D30" s="93" t="e">
        <f>D6+D10+D17+D20+D25+D26+D27</f>
        <v>#REF!</v>
      </c>
      <c r="E30" s="93" t="e">
        <f>E6+E10+E17+E20+E25+E26+E27</f>
        <v>#REF!</v>
      </c>
      <c r="G30" s="93" t="e">
        <f t="shared" si="0"/>
        <v>#REF!</v>
      </c>
    </row>
  </sheetData>
  <mergeCells count="27">
    <mergeCell ref="A17:C17"/>
    <mergeCell ref="D4:E4"/>
    <mergeCell ref="A6:C6"/>
    <mergeCell ref="B7:C7"/>
    <mergeCell ref="B8:C8"/>
    <mergeCell ref="B9:C9"/>
    <mergeCell ref="A10:C10"/>
    <mergeCell ref="B11:C11"/>
    <mergeCell ref="B14:C14"/>
    <mergeCell ref="B15:C15"/>
    <mergeCell ref="B16:C16"/>
    <mergeCell ref="A1:E1"/>
    <mergeCell ref="A4:C5"/>
    <mergeCell ref="B29:C29"/>
    <mergeCell ref="A30:C30"/>
    <mergeCell ref="B19:C19"/>
    <mergeCell ref="A20:C20"/>
    <mergeCell ref="B21:C21"/>
    <mergeCell ref="B22:C22"/>
    <mergeCell ref="B23:C23"/>
    <mergeCell ref="B24:C24"/>
    <mergeCell ref="A2:E2"/>
    <mergeCell ref="A25:C25"/>
    <mergeCell ref="A26:C26"/>
    <mergeCell ref="A27:C27"/>
    <mergeCell ref="B28:C28"/>
    <mergeCell ref="B18:C18"/>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BC39"/>
  <sheetViews>
    <sheetView showZeros="0" view="pageBreakPreview" topLeftCell="A34" zoomScaleNormal="130" zoomScaleSheetLayoutView="100" workbookViewId="0">
      <selection activeCell="E19" sqref="E19"/>
    </sheetView>
  </sheetViews>
  <sheetFormatPr defaultColWidth="9" defaultRowHeight="13.5"/>
  <cols>
    <col min="1" max="1" width="4.125" style="97" customWidth="1"/>
    <col min="2" max="2" width="4.25" style="97" customWidth="1"/>
    <col min="3" max="3" width="6.75" style="97" customWidth="1"/>
    <col min="4" max="4" width="34.625" style="97" customWidth="1"/>
    <col min="5" max="5" width="4.625" style="97" customWidth="1"/>
    <col min="6" max="6" width="8.625" style="97" customWidth="1"/>
    <col min="7" max="7" width="4.625" style="97" customWidth="1"/>
    <col min="8" max="8" width="8.625" style="97" customWidth="1"/>
    <col min="9" max="9" width="4.625" style="97" customWidth="1"/>
    <col min="10" max="10" width="8.625" style="97" customWidth="1"/>
    <col min="11" max="11" width="4.625" style="97" customWidth="1"/>
    <col min="12" max="12" width="8.625" style="97" customWidth="1"/>
    <col min="13" max="13" width="4.625" style="97" customWidth="1"/>
    <col min="14" max="14" width="8.625" style="97" customWidth="1"/>
    <col min="15" max="15" width="4.625" style="97" customWidth="1"/>
    <col min="16" max="16" width="8.625" style="97" customWidth="1"/>
    <col min="17" max="17" width="4.625" style="97" customWidth="1"/>
    <col min="18" max="18" width="8.625" style="97" customWidth="1"/>
    <col min="19" max="19" width="4.625" style="97" hidden="1" customWidth="1"/>
    <col min="20" max="20" width="8.625" style="97" hidden="1" customWidth="1"/>
    <col min="21" max="21" width="4.625" style="97" hidden="1" customWidth="1"/>
    <col min="22" max="22" width="8.625" style="97" hidden="1" customWidth="1"/>
    <col min="23" max="23" width="4.625" style="97" hidden="1" customWidth="1"/>
    <col min="24" max="24" width="8.625" style="97" hidden="1" customWidth="1"/>
    <col min="25" max="25" width="4.625" style="97" hidden="1" customWidth="1"/>
    <col min="26" max="26" width="8.625" style="97" hidden="1" customWidth="1"/>
    <col min="27" max="27" width="4.625" style="97" hidden="1" customWidth="1"/>
    <col min="28" max="28" width="8.625" style="97" hidden="1" customWidth="1"/>
    <col min="29" max="29" width="4.625" style="97" hidden="1" customWidth="1"/>
    <col min="30" max="30" width="8.625" style="97" hidden="1" customWidth="1"/>
    <col min="31" max="31" width="4.625" style="97" hidden="1" customWidth="1"/>
    <col min="32" max="32" width="8.625" style="97" hidden="1" customWidth="1"/>
    <col min="33" max="33" width="4.625" style="97" hidden="1" customWidth="1"/>
    <col min="34" max="34" width="8.625" style="97" hidden="1" customWidth="1"/>
    <col min="35" max="35" width="4.625" style="97" hidden="1" customWidth="1"/>
    <col min="36" max="36" width="8.625" style="97" hidden="1" customWidth="1"/>
    <col min="37" max="37" width="4.625" style="97" hidden="1" customWidth="1"/>
    <col min="38" max="38" width="8.625" style="97" hidden="1" customWidth="1"/>
    <col min="39" max="39" width="4.625" style="97" hidden="1" customWidth="1"/>
    <col min="40" max="40" width="8.625" style="97" hidden="1" customWidth="1"/>
    <col min="41" max="41" width="4.625" style="97" hidden="1" customWidth="1"/>
    <col min="42" max="42" width="8.625" style="97" hidden="1" customWidth="1"/>
    <col min="43" max="43" width="4.625" style="97" hidden="1" customWidth="1"/>
    <col min="44" max="44" width="8.625" style="97" hidden="1" customWidth="1"/>
    <col min="45" max="45" width="4.625" style="97" hidden="1" customWidth="1"/>
    <col min="46" max="46" width="8.625" style="97" hidden="1" customWidth="1"/>
    <col min="47" max="47" width="4.625" style="97" hidden="1" customWidth="1"/>
    <col min="48" max="48" width="8.625" style="97" hidden="1" customWidth="1"/>
    <col min="49" max="49" width="4.625" style="97" hidden="1" customWidth="1"/>
    <col min="50" max="50" width="8.625" style="97" hidden="1" customWidth="1"/>
    <col min="51" max="51" width="4.625" style="97" hidden="1" customWidth="1"/>
    <col min="52" max="52" width="8.625" style="97" hidden="1" customWidth="1"/>
    <col min="53" max="54" width="5.625" style="97" customWidth="1"/>
    <col min="55" max="55" width="10.625" style="97" customWidth="1"/>
    <col min="56" max="16384" width="9" style="1"/>
  </cols>
  <sheetData>
    <row r="1" spans="1:55" ht="18" customHeight="1">
      <c r="A1" s="95"/>
      <c r="B1" s="95"/>
      <c r="C1" s="95"/>
      <c r="D1" s="95"/>
      <c r="E1" s="96" t="s">
        <v>882</v>
      </c>
      <c r="F1" s="95"/>
      <c r="G1" s="95"/>
      <c r="I1" s="95"/>
      <c r="J1" s="95"/>
      <c r="K1" s="95"/>
      <c r="L1" s="1"/>
      <c r="M1" s="95"/>
      <c r="N1" s="95"/>
      <c r="O1" s="95"/>
      <c r="P1" s="95"/>
      <c r="Q1" s="95"/>
      <c r="R1" s="95"/>
      <c r="S1" s="95"/>
      <c r="T1" s="95"/>
      <c r="U1" s="95"/>
      <c r="V1" s="95"/>
      <c r="W1" s="95"/>
      <c r="X1" s="95"/>
      <c r="Y1" s="96"/>
      <c r="Z1" s="95"/>
      <c r="AA1" s="95"/>
      <c r="AC1" s="95"/>
      <c r="AD1" s="95"/>
      <c r="AE1" s="95"/>
      <c r="AF1" s="1"/>
      <c r="AG1" s="95"/>
      <c r="AH1" s="95"/>
      <c r="AI1" s="95"/>
      <c r="AJ1" s="95"/>
      <c r="AK1" s="95"/>
      <c r="AL1" s="95"/>
      <c r="AM1" s="95"/>
      <c r="AN1" s="95"/>
      <c r="AO1" s="95"/>
      <c r="AP1" s="95"/>
      <c r="AQ1" s="95"/>
      <c r="AR1" s="95"/>
      <c r="AS1" s="96"/>
      <c r="AT1" s="95"/>
      <c r="AU1" s="95"/>
      <c r="AW1" s="95"/>
      <c r="AX1" s="95"/>
      <c r="AY1" s="95"/>
      <c r="AZ1" s="95"/>
      <c r="BA1" s="95"/>
      <c r="BB1" s="95"/>
      <c r="BC1" s="95"/>
    </row>
    <row r="2" spans="1:55" ht="13.9" customHeight="1">
      <c r="A2" s="209">
        <v>0</v>
      </c>
      <c r="B2" s="209"/>
      <c r="C2" s="209"/>
      <c r="D2" s="209"/>
      <c r="E2" s="218" t="s">
        <v>555</v>
      </c>
      <c r="F2" s="218"/>
      <c r="G2" s="218"/>
      <c r="H2" s="21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9"/>
      <c r="BB2" s="100"/>
      <c r="BC2" s="101" t="s">
        <v>582</v>
      </c>
    </row>
    <row r="3" spans="1:55">
      <c r="A3" s="210" t="s">
        <v>646</v>
      </c>
      <c r="B3" s="211"/>
      <c r="C3" s="211"/>
      <c r="D3" s="212"/>
      <c r="E3" s="216" t="str">
        <f>VLOOKUP($E$2,プルダウン用!$C$4:$AA$17,2)</f>
        <v>江別市</v>
      </c>
      <c r="F3" s="217"/>
      <c r="G3" s="216" t="str">
        <f>VLOOKUP($E$2,プルダウン用!$C$4:$AA$17,3)</f>
        <v>千歳市</v>
      </c>
      <c r="H3" s="217"/>
      <c r="I3" s="216" t="str">
        <f>VLOOKUP($E$2,プルダウン用!$C$4:$AA$17,4)</f>
        <v>恵庭市</v>
      </c>
      <c r="J3" s="217"/>
      <c r="K3" s="216" t="str">
        <f>VLOOKUP($E$2,プルダウン用!$C$4:$AA$17,5)</f>
        <v>北広島市</v>
      </c>
      <c r="L3" s="217"/>
      <c r="M3" s="216" t="str">
        <f>VLOOKUP($E$2,プルダウン用!$C$4:$AA$17,6)</f>
        <v>石狩市</v>
      </c>
      <c r="N3" s="217"/>
      <c r="O3" s="216" t="str">
        <f>VLOOKUP($E$2,プルダウン用!$C$4:$AA$17,7)</f>
        <v>当別町</v>
      </c>
      <c r="P3" s="217"/>
      <c r="Q3" s="216" t="str">
        <f>VLOOKUP($E$2,プルダウン用!$C$4:$AA$17,8)</f>
        <v>新篠津村</v>
      </c>
      <c r="R3" s="217"/>
      <c r="S3" s="207">
        <f>VLOOKUP($E$2,プルダウン用!$C$4:$AA$17,9)</f>
        <v>0</v>
      </c>
      <c r="T3" s="208"/>
      <c r="U3" s="207">
        <f>VLOOKUP($E$2,プルダウン用!$C$4:$AA$17,10)</f>
        <v>0</v>
      </c>
      <c r="V3" s="208"/>
      <c r="W3" s="207">
        <f>VLOOKUP($E$2,プルダウン用!$C$4:$AA$17,11)</f>
        <v>0</v>
      </c>
      <c r="X3" s="208"/>
      <c r="Y3" s="207">
        <f>VLOOKUP($E$2,プルダウン用!$C$4:$AA$17,12)</f>
        <v>0</v>
      </c>
      <c r="Z3" s="208"/>
      <c r="AA3" s="207">
        <f>VLOOKUP($E$2,プルダウン用!$C$4:$AA$17,13)</f>
        <v>0</v>
      </c>
      <c r="AB3" s="208"/>
      <c r="AC3" s="207">
        <f>VLOOKUP($E$2,プルダウン用!$C$4:$AA$17,14)</f>
        <v>0</v>
      </c>
      <c r="AD3" s="208"/>
      <c r="AE3" s="207">
        <f>VLOOKUP($E$2,プルダウン用!$C$4:$AA$17,15)</f>
        <v>0</v>
      </c>
      <c r="AF3" s="208"/>
      <c r="AG3" s="207">
        <f>VLOOKUP($E$2,プルダウン用!$C$4:$AA$17,16)</f>
        <v>0</v>
      </c>
      <c r="AH3" s="208"/>
      <c r="AI3" s="207">
        <f>VLOOKUP($E$2,プルダウン用!$C$4:$AA$17,17)</f>
        <v>0</v>
      </c>
      <c r="AJ3" s="208"/>
      <c r="AK3" s="207">
        <f>VLOOKUP($E$2,プルダウン用!$C$4:$AA$17,18)</f>
        <v>0</v>
      </c>
      <c r="AL3" s="208"/>
      <c r="AM3" s="207">
        <f>VLOOKUP($E$2,プルダウン用!$C$4:$AA$17,19)</f>
        <v>0</v>
      </c>
      <c r="AN3" s="208"/>
      <c r="AO3" s="207">
        <f>VLOOKUP($E$2,プルダウン用!$C$4:$AA$17,20)</f>
        <v>0</v>
      </c>
      <c r="AP3" s="208"/>
      <c r="AQ3" s="207">
        <f>VLOOKUP($E$2,プルダウン用!$C$4:$AA$17,21)</f>
        <v>0</v>
      </c>
      <c r="AR3" s="208"/>
      <c r="AS3" s="207">
        <f>VLOOKUP($E$2,プルダウン用!$C$4:$AA$17,22)</f>
        <v>0</v>
      </c>
      <c r="AT3" s="208"/>
      <c r="AU3" s="207">
        <f>VLOOKUP($E$2,プルダウン用!$C$4:$AA$17,23)</f>
        <v>0</v>
      </c>
      <c r="AV3" s="208"/>
      <c r="AW3" s="207">
        <f>VLOOKUP($E$2,プルダウン用!$C$4:$AA$17,24)</f>
        <v>0</v>
      </c>
      <c r="AX3" s="208"/>
      <c r="AY3" s="207">
        <f>VLOOKUP($E$2,プルダウン用!$C$4:$AA$17,25)</f>
        <v>0</v>
      </c>
      <c r="AZ3" s="208"/>
      <c r="BA3" s="219" t="s">
        <v>647</v>
      </c>
      <c r="BB3" s="220"/>
      <c r="BC3" s="221"/>
    </row>
    <row r="4" spans="1:55">
      <c r="A4" s="213"/>
      <c r="B4" s="214"/>
      <c r="C4" s="214"/>
      <c r="D4" s="215"/>
      <c r="E4" s="102" t="s">
        <v>648</v>
      </c>
      <c r="F4" s="103" t="s">
        <v>649</v>
      </c>
      <c r="G4" s="102" t="s">
        <v>648</v>
      </c>
      <c r="H4" s="103" t="s">
        <v>649</v>
      </c>
      <c r="I4" s="102" t="s">
        <v>648</v>
      </c>
      <c r="J4" s="103" t="s">
        <v>649</v>
      </c>
      <c r="K4" s="102" t="s">
        <v>648</v>
      </c>
      <c r="L4" s="103" t="s">
        <v>649</v>
      </c>
      <c r="M4" s="102" t="s">
        <v>648</v>
      </c>
      <c r="N4" s="103" t="s">
        <v>649</v>
      </c>
      <c r="O4" s="102" t="s">
        <v>648</v>
      </c>
      <c r="P4" s="103" t="s">
        <v>649</v>
      </c>
      <c r="Q4" s="102" t="s">
        <v>648</v>
      </c>
      <c r="R4" s="103" t="s">
        <v>649</v>
      </c>
      <c r="S4" s="102" t="s">
        <v>648</v>
      </c>
      <c r="T4" s="103" t="s">
        <v>649</v>
      </c>
      <c r="U4" s="102" t="s">
        <v>648</v>
      </c>
      <c r="V4" s="103" t="s">
        <v>649</v>
      </c>
      <c r="W4" s="102" t="s">
        <v>648</v>
      </c>
      <c r="X4" s="103" t="s">
        <v>649</v>
      </c>
      <c r="Y4" s="102" t="s">
        <v>648</v>
      </c>
      <c r="Z4" s="103" t="s">
        <v>649</v>
      </c>
      <c r="AA4" s="102" t="s">
        <v>648</v>
      </c>
      <c r="AB4" s="103" t="s">
        <v>649</v>
      </c>
      <c r="AC4" s="102" t="s">
        <v>648</v>
      </c>
      <c r="AD4" s="103" t="s">
        <v>649</v>
      </c>
      <c r="AE4" s="102" t="s">
        <v>648</v>
      </c>
      <c r="AF4" s="103" t="s">
        <v>649</v>
      </c>
      <c r="AG4" s="102" t="s">
        <v>648</v>
      </c>
      <c r="AH4" s="103" t="s">
        <v>649</v>
      </c>
      <c r="AI4" s="102" t="s">
        <v>648</v>
      </c>
      <c r="AJ4" s="103" t="s">
        <v>649</v>
      </c>
      <c r="AK4" s="102" t="s">
        <v>648</v>
      </c>
      <c r="AL4" s="103" t="s">
        <v>649</v>
      </c>
      <c r="AM4" s="102" t="s">
        <v>648</v>
      </c>
      <c r="AN4" s="103" t="s">
        <v>649</v>
      </c>
      <c r="AO4" s="102" t="s">
        <v>648</v>
      </c>
      <c r="AP4" s="103" t="s">
        <v>649</v>
      </c>
      <c r="AQ4" s="102" t="s">
        <v>648</v>
      </c>
      <c r="AR4" s="103" t="s">
        <v>649</v>
      </c>
      <c r="AS4" s="102" t="s">
        <v>648</v>
      </c>
      <c r="AT4" s="103" t="s">
        <v>649</v>
      </c>
      <c r="AU4" s="102" t="s">
        <v>648</v>
      </c>
      <c r="AV4" s="103" t="s">
        <v>649</v>
      </c>
      <c r="AW4" s="102" t="s">
        <v>648</v>
      </c>
      <c r="AX4" s="103" t="s">
        <v>649</v>
      </c>
      <c r="AY4" s="102" t="s">
        <v>648</v>
      </c>
      <c r="AZ4" s="103" t="s">
        <v>649</v>
      </c>
      <c r="BA4" s="104" t="s">
        <v>650</v>
      </c>
      <c r="BB4" s="105" t="s">
        <v>648</v>
      </c>
      <c r="BC4" s="106" t="s">
        <v>649</v>
      </c>
    </row>
    <row r="5" spans="1:55" ht="18" customHeight="1">
      <c r="A5" s="222" t="s">
        <v>651</v>
      </c>
      <c r="B5" s="107" t="s">
        <v>652</v>
      </c>
      <c r="C5" s="132" t="s">
        <v>375</v>
      </c>
      <c r="D5" s="133"/>
      <c r="E5" s="108" t="e">
        <f>COUNTIFS(福祉･介護!#REF!,福祉介護総括表!E3,福祉･介護!$F$6:$F$24,H27事業コード表!$E$298)</f>
        <v>#REF!</v>
      </c>
      <c r="F5" s="109" t="e">
        <f>SUMIFS(福祉･介護!$L$6:$L$24,福祉･介護!#REF!,福祉介護総括表!E3,福祉･介護!$F$6:$F$24,H27事業コード表!$E$298)</f>
        <v>#REF!</v>
      </c>
      <c r="G5" s="108" t="e">
        <f>COUNTIFS(福祉･介護!#REF!,福祉介護総括表!$G$3,福祉･介護!$F$6:$F$24,H27事業コード表!E298)</f>
        <v>#REF!</v>
      </c>
      <c r="H5" s="109" t="e">
        <f>SUMIFS(福祉･介護!$L$6:$L$24,福祉･介護!#REF!,福祉介護総括表!$G$3,福祉･介護!$F$6:$F$24,H27事業コード表!E298)</f>
        <v>#REF!</v>
      </c>
      <c r="I5" s="108" t="e">
        <f>COUNTIFS(福祉･介護!#REF!,福祉介護総括表!$I$3,福祉･介護!$F$6:$F$24,H27事業コード表!E298)</f>
        <v>#REF!</v>
      </c>
      <c r="J5" s="109" t="e">
        <f>SUMIFS(福祉･介護!$L$6:$L$24,福祉･介護!#REF!,福祉介護総括表!$I$3,福祉･介護!$F$6:$F$24,H27事業コード表!E298)</f>
        <v>#REF!</v>
      </c>
      <c r="K5" s="108" t="e">
        <f>COUNTIFS(福祉･介護!#REF!,福祉介護総括表!$K$3,福祉･介護!$F$6:$F$24,H27事業コード表!E298)</f>
        <v>#REF!</v>
      </c>
      <c r="L5" s="109" t="e">
        <f>SUMIFS(福祉･介護!$L$6:$L$24,福祉･介護!#REF!,福祉介護総括表!$K$3,福祉･介護!$F$6:$F$24,H27事業コード表!E298)</f>
        <v>#REF!</v>
      </c>
      <c r="M5" s="108" t="e">
        <f>COUNTIFS(福祉･介護!#REF!,福祉介護総括表!$M$3,福祉･介護!$F$6:$F$24,H27事業コード表!E298)</f>
        <v>#REF!</v>
      </c>
      <c r="N5" s="109" t="e">
        <f>SUMIFS(福祉･介護!$L$6:$L$24,福祉･介護!#REF!,福祉介護総括表!$M$3,福祉･介護!$F$6:$F$24,H27事業コード表!E298)</f>
        <v>#REF!</v>
      </c>
      <c r="O5" s="108" t="e">
        <f>COUNTIFS(福祉･介護!#REF!,福祉介護総括表!$O$3,福祉･介護!$F$6:$F$24,H27事業コード表!E298)</f>
        <v>#REF!</v>
      </c>
      <c r="P5" s="109" t="e">
        <f>SUMIFS(福祉･介護!$L$6:$L$24,福祉･介護!#REF!,福祉介護総括表!$O$3,福祉･介護!$F$6:$F$24,H27事業コード表!E298)</f>
        <v>#REF!</v>
      </c>
      <c r="Q5" s="108" t="e">
        <f>COUNTIFS(福祉･介護!#REF!,福祉介護総括表!$Q$3,福祉･介護!$F$6:$F$24,H27事業コード表!E298)</f>
        <v>#REF!</v>
      </c>
      <c r="R5" s="109" t="e">
        <f>SUMIFS(福祉･介護!$L$6:$L$24,福祉･介護!#REF!,福祉介護総括表!$Q$3,福祉･介護!$F$6:$F$24,H27事業コード表!E298)</f>
        <v>#REF!</v>
      </c>
      <c r="S5" s="108" t="e">
        <f>COUNTIFS(福祉･介護!#REF!,福祉介護総括表!$S$3,福祉･介護!$F$6:$F$24,H27事業コード表!E298)</f>
        <v>#REF!</v>
      </c>
      <c r="T5" s="109" t="e">
        <f>SUMIFS(福祉･介護!$L$6:$L$24,福祉･介護!#REF!,福祉介護総括表!$S$3,福祉･介護!$F$6:$F$24,H27事業コード表!E298)</f>
        <v>#REF!</v>
      </c>
      <c r="U5" s="108" t="e">
        <f>COUNTIFS(福祉･介護!#REF!,福祉介護総括表!$U$3,福祉･介護!$F$6:$F$24,H27事業コード表!E298)</f>
        <v>#REF!</v>
      </c>
      <c r="V5" s="109" t="e">
        <f>SUMIFS(福祉･介護!$L$6:$L$24,福祉･介護!#REF!,福祉介護総括表!$U$3,福祉･介護!$F$6:$F$24,H27事業コード表!E298)</f>
        <v>#REF!</v>
      </c>
      <c r="W5" s="108" t="e">
        <f>COUNTIFS(福祉･介護!#REF!,福祉介護総括表!$W$3,福祉･介護!$F$6:$F$24,H27事業コード表!E298)</f>
        <v>#REF!</v>
      </c>
      <c r="X5" s="109" t="e">
        <f>SUMIFS(福祉･介護!$L$6:$L$24,福祉･介護!#REF!,福祉介護総括表!$W$3,福祉･介護!$F$6:$F$24,H27事業コード表!E298)</f>
        <v>#REF!</v>
      </c>
      <c r="Y5" s="108" t="e">
        <f>COUNTIFS(福祉･介護!#REF!,福祉介護総括表!$Y$3,福祉･介護!$F$6:$F$24,H27事業コード表!E298)</f>
        <v>#REF!</v>
      </c>
      <c r="Z5" s="109" t="e">
        <f>SUMIFS(福祉･介護!$L$6:$L$24,福祉･介護!#REF!,福祉介護総括表!$Y$3,福祉･介護!$F$6:$F$24,H27事業コード表!E298)</f>
        <v>#REF!</v>
      </c>
      <c r="AA5" s="108" t="e">
        <f>COUNTIFS(福祉･介護!#REF!,福祉介護総括表!$AA$3,福祉･介護!$F$6:$F$24,H27事業コード表!E298)</f>
        <v>#REF!</v>
      </c>
      <c r="AB5" s="109" t="e">
        <f>SUMIFS(福祉･介護!$L$6:$L$24,福祉･介護!#REF!,福祉介護総括表!$AA$3,福祉･介護!$F$6:$F$24,H27事業コード表!E298)</f>
        <v>#REF!</v>
      </c>
      <c r="AC5" s="108" t="e">
        <f>COUNTIFS(福祉･介護!#REF!,福祉介護総括表!$AC$3,福祉･介護!$F$6:$F$24,H27事業コード表!E298)</f>
        <v>#REF!</v>
      </c>
      <c r="AD5" s="109" t="e">
        <f>SUMIFS(福祉･介護!$L$6:$L$24,福祉･介護!#REF!,福祉介護総括表!$AC$3,福祉･介護!$F$6:$F$24,H27事業コード表!E298)</f>
        <v>#REF!</v>
      </c>
      <c r="AE5" s="108" t="e">
        <f>COUNTIFS(福祉･介護!#REF!,福祉介護総括表!$AE$3,福祉･介護!$F$6:$F$24,H27事業コード表!E298)</f>
        <v>#REF!</v>
      </c>
      <c r="AF5" s="109" t="e">
        <f>SUMIFS(福祉･介護!$L$6:$L$24,福祉･介護!#REF!,福祉介護総括表!$AE$3,福祉･介護!$F$6:$F$24,H27事業コード表!E298)</f>
        <v>#REF!</v>
      </c>
      <c r="AG5" s="108" t="e">
        <f>COUNTIFS(福祉･介護!#REF!,福祉介護総括表!$AG$3,福祉･介護!$F$6:$F$24,H27事業コード表!E298)</f>
        <v>#REF!</v>
      </c>
      <c r="AH5" s="109" t="e">
        <f>SUMIFS(福祉･介護!$L$6:$L$24,福祉･介護!#REF!,福祉介護総括表!$AG$3,福祉･介護!$F$6:$F$24,H27事業コード表!E298)</f>
        <v>#REF!</v>
      </c>
      <c r="AI5" s="108" t="e">
        <f>COUNTIFS(福祉･介護!#REF!,福祉介護総括表!$AI$3,福祉･介護!$F$6:$F$24,H27事業コード表!E298)</f>
        <v>#REF!</v>
      </c>
      <c r="AJ5" s="109" t="e">
        <f>SUMIFS(福祉･介護!$L$6:$L$24,福祉･介護!#REF!,福祉介護総括表!$AI$3,福祉･介護!$F$6:$F$24,H27事業コード表!E298)</f>
        <v>#REF!</v>
      </c>
      <c r="AK5" s="108" t="e">
        <f>COUNTIFS(福祉･介護!#REF!,福祉介護総括表!$AK$3,福祉･介護!$F$6:$F$24,H27事業コード表!E298)</f>
        <v>#REF!</v>
      </c>
      <c r="AL5" s="109" t="e">
        <f>SUMIFS(福祉･介護!$L$6:$L$24,福祉･介護!#REF!,福祉介護総括表!$AK$3,福祉･介護!$F$6:$F$24,H27事業コード表!E298)</f>
        <v>#REF!</v>
      </c>
      <c r="AM5" s="108" t="e">
        <f>COUNTIFS(福祉･介護!#REF!,福祉介護総括表!$AM$3,福祉･介護!$F$6:$F$24,H27事業コード表!E298)</f>
        <v>#REF!</v>
      </c>
      <c r="AN5" s="109" t="e">
        <f>SUMIFS(福祉･介護!$L$6:$L$24,福祉･介護!#REF!,福祉介護総括表!$AM$3,福祉･介護!$F$6:$F$24,H27事業コード表!E298)</f>
        <v>#REF!</v>
      </c>
      <c r="AO5" s="108" t="e">
        <f>COUNTIFS(福祉･介護!#REF!,福祉介護総括表!$AO$3,福祉･介護!$F$6:$F$24,H27事業コード表!E298)</f>
        <v>#REF!</v>
      </c>
      <c r="AP5" s="109" t="e">
        <f>SUMIFS(福祉･介護!$L$6:$L$24,福祉･介護!#REF!,福祉介護総括表!$AO$3,福祉･介護!$F$6:$F$24,H27事業コード表!E298)</f>
        <v>#REF!</v>
      </c>
      <c r="AQ5" s="108" t="e">
        <f>COUNTIFS(福祉･介護!#REF!,福祉介護総括表!$AQ$3,福祉･介護!$F$6:$F$24,H27事業コード表!E298)</f>
        <v>#REF!</v>
      </c>
      <c r="AR5" s="109" t="e">
        <f>SUMIFS(福祉･介護!$L$6:$L$24,福祉･介護!#REF!,福祉介護総括表!$AQ$3,福祉･介護!$F$6:$F$24,H27事業コード表!E298)</f>
        <v>#REF!</v>
      </c>
      <c r="AS5" s="108" t="e">
        <f>COUNTIFS(福祉･介護!#REF!,福祉介護総括表!$AS$3,福祉･介護!$F$6:$F$24,H27事業コード表!E298)</f>
        <v>#REF!</v>
      </c>
      <c r="AT5" s="109" t="e">
        <f>SUMIFS(福祉･介護!$L$6:$L$24,福祉･介護!#REF!,福祉介護総括表!$AS$3,福祉･介護!$F$6:$F$24,H27事業コード表!E298)</f>
        <v>#REF!</v>
      </c>
      <c r="AU5" s="108" t="e">
        <f>COUNTIFS(福祉･介護!#REF!,福祉介護総括表!$AU$3,福祉･介護!$F$6:$F$24,H27事業コード表!E298)</f>
        <v>#REF!</v>
      </c>
      <c r="AV5" s="109" t="e">
        <f>SUMIFS(福祉･介護!$L$6:$L$24,福祉･介護!#REF!,福祉介護総括表!$AU$3,福祉･介護!$F$6:$F$24,H27事業コード表!E298)</f>
        <v>#REF!</v>
      </c>
      <c r="AW5" s="108" t="e">
        <f>COUNTIFS(福祉･介護!#REF!,福祉介護総括表!$AW$3,福祉･介護!$F$6:$F$24,H27事業コード表!E298)</f>
        <v>#REF!</v>
      </c>
      <c r="AX5" s="109" t="e">
        <f>SUMIFS(福祉･介護!$L$6:$L$24,福祉･介護!#REF!,福祉介護総括表!$AW$3,福祉･介護!$F$6:$F$24,H27事業コード表!E298)</f>
        <v>#REF!</v>
      </c>
      <c r="AY5" s="108" t="e">
        <f>COUNTIFS(福祉･介護!#REF!,福祉介護総括表!$AY$3,福祉･介護!$F$6:$F$24,H27事業コード表!E298)</f>
        <v>#REF!</v>
      </c>
      <c r="AZ5" s="109" t="e">
        <f>SUMIFS(福祉･介護!$L$6:$L$24,福祉･介護!#REF!,福祉介護総括表!$AY$3,福祉･介護!$F$6:$F$24,H27事業コード表!E298)</f>
        <v>#REF!</v>
      </c>
      <c r="BA5" s="110">
        <f t="shared" ref="BA5:BA14" si="0">COUNTIF(E5,"&lt;&gt;0")+COUNTIF(G5,"&lt;&gt;0")+COUNTIF(I5,"&lt;&gt;0")+COUNTIF(K5,"&lt;&gt;0")+COUNTIF(M5,"&lt;&gt;0")+COUNTIF(O5,"&lt;&gt;0")+COUNTIF(Q5,"&lt;&gt;0")+COUNTIF(S5,"&lt;&gt;0")+COUNTIF(U5,"&lt;&gt;0")+COUNTIF(W5,"&lt;&gt;0")+COUNTIF(Y5,"&lt;&gt;0")+COUNTIF(AA5,"&lt;&gt;0")+COUNTIF(AC5,"&lt;&gt;0")+COUNTIF(AE5,"&lt;&gt;0")+COUNTIF(AG5,"&lt;&gt;0")+COUNTIF(AI5,"&lt;&gt;0")+COUNTIF(AK5,"&lt;&gt;0")+COUNTIF(AM5,"&lt;&gt;0")+COUNTIF(AO5,"&lt;&gt;0")+COUNTIF(AQ5,"&lt;&gt;0")+COUNTIF(AS5,"&lt;&gt;0")+COUNTIF(AU5,"&lt;&gt;0")+COUNTIF(AW5,"&lt;&gt;0")+COUNTIF(AY5,"&lt;&gt;0")</f>
        <v>24</v>
      </c>
      <c r="BB5" s="111" t="e">
        <f t="shared" ref="BB5:BB14" si="1">SUM(E5,G5,I5,K5,M5,O5,Q5,S5,U5,W5,Y5,AA5,AC5,AE5,AG5,AI5,AK5,AM5,AO5,AQ5,AS5,AU5,AW5,AY5)</f>
        <v>#REF!</v>
      </c>
      <c r="BC5" s="112" t="e">
        <f t="shared" ref="BC5:BC14" si="2">SUM(F5,H5,J5,L5,N5,P5,R5,T5,V5,X5,Z5,AB5,AD5,AF5,AH5,AJ5,AL5,AN5,AP5,AR5,AT5,AV5,AX5,AZ5)</f>
        <v>#REF!</v>
      </c>
    </row>
    <row r="6" spans="1:55" ht="18" customHeight="1">
      <c r="A6" s="223"/>
      <c r="B6" s="113" t="s">
        <v>653</v>
      </c>
      <c r="C6" s="129" t="s">
        <v>377</v>
      </c>
      <c r="D6" s="130"/>
      <c r="E6" s="108" t="e">
        <f>COUNTIFS(福祉･介護!#REF!,福祉介護総括表!$E$3,福祉･介護!$F$6:$F$24,H27事業コード表!E299)</f>
        <v>#REF!</v>
      </c>
      <c r="F6" s="109" t="e">
        <f>SUMIFS(福祉･介護!$L$6:$L$24,福祉･介護!#REF!,福祉介護総括表!$E$3,福祉･介護!$F$6:$F$24,H27事業コード表!E299)</f>
        <v>#REF!</v>
      </c>
      <c r="G6" s="108" t="e">
        <f>COUNTIFS(福祉･介護!#REF!,福祉介護総括表!$G$3,福祉･介護!$F$6:$F$24,H27事業コード表!E299)</f>
        <v>#REF!</v>
      </c>
      <c r="H6" s="109" t="e">
        <f>SUMIFS(福祉･介護!$L$6:$L$24,福祉･介護!#REF!,福祉介護総括表!$G$3,福祉･介護!$F$6:$F$24,H27事業コード表!E299)</f>
        <v>#REF!</v>
      </c>
      <c r="I6" s="108" t="e">
        <f>COUNTIFS(福祉･介護!#REF!,福祉介護総括表!$I$3,福祉･介護!$F$6:$F$24,H27事業コード表!E299)</f>
        <v>#REF!</v>
      </c>
      <c r="J6" s="109" t="e">
        <f>SUMIFS(福祉･介護!$L$6:$L$24,福祉･介護!#REF!,福祉介護総括表!$I$3,福祉･介護!$F$6:$F$24,H27事業コード表!E299)</f>
        <v>#REF!</v>
      </c>
      <c r="K6" s="108" t="e">
        <f>COUNTIFS(福祉･介護!#REF!,福祉介護総括表!$K$3,福祉･介護!$F$6:$F$24,H27事業コード表!E299)</f>
        <v>#REF!</v>
      </c>
      <c r="L6" s="109" t="e">
        <f>SUMIFS(福祉･介護!$L$6:$L$24,福祉･介護!#REF!,福祉介護総括表!$K$3,福祉･介護!$F$6:$F$24,H27事業コード表!E299)</f>
        <v>#REF!</v>
      </c>
      <c r="M6" s="108" t="e">
        <f>COUNTIFS(福祉･介護!#REF!,福祉介護総括表!$M$3,福祉･介護!$F$6:$F$24,H27事業コード表!E299)</f>
        <v>#REF!</v>
      </c>
      <c r="N6" s="109" t="e">
        <f>SUMIFS(福祉･介護!$L$6:$L$24,福祉･介護!#REF!,福祉介護総括表!$M$3,福祉･介護!$F$6:$F$24,H27事業コード表!E299)</f>
        <v>#REF!</v>
      </c>
      <c r="O6" s="108" t="e">
        <f>COUNTIFS(福祉･介護!#REF!,福祉介護総括表!$O$3,福祉･介護!$F$6:$F$24,H27事業コード表!E299)</f>
        <v>#REF!</v>
      </c>
      <c r="P6" s="109" t="e">
        <f>SUMIFS(福祉･介護!$L$6:$L$24,福祉･介護!#REF!,福祉介護総括表!$O$3,福祉･介護!$F$6:$F$24,H27事業コード表!E299)</f>
        <v>#REF!</v>
      </c>
      <c r="Q6" s="108" t="e">
        <f>COUNTIFS(福祉･介護!#REF!,福祉介護総括表!$Q$3,福祉･介護!$F$6:$F$24,H27事業コード表!E299)</f>
        <v>#REF!</v>
      </c>
      <c r="R6" s="109" t="e">
        <f>SUMIFS(福祉･介護!$L$6:$L$24,福祉･介護!#REF!,福祉介護総括表!$Q$3,福祉･介護!$F$6:$F$24,H27事業コード表!E299)</f>
        <v>#REF!</v>
      </c>
      <c r="S6" s="108" t="e">
        <f>COUNTIFS(福祉･介護!#REF!,福祉介護総括表!$S$3,福祉･介護!$F$6:$F$24,H27事業コード表!E299)</f>
        <v>#REF!</v>
      </c>
      <c r="T6" s="109" t="e">
        <f>SUMIFS(福祉･介護!$L$6:$L$24,福祉･介護!#REF!,福祉介護総括表!$S$3,福祉･介護!$F$6:$F$24,H27事業コード表!E299)</f>
        <v>#REF!</v>
      </c>
      <c r="U6" s="108" t="e">
        <f>COUNTIFS(福祉･介護!#REF!,福祉介護総括表!$U$3,福祉･介護!$F$6:$F$24,H27事業コード表!E299)</f>
        <v>#REF!</v>
      </c>
      <c r="V6" s="109" t="e">
        <f>SUMIFS(福祉･介護!$L$6:$L$24,福祉･介護!#REF!,福祉介護総括表!$U$3,福祉･介護!$F$6:$F$24,H27事業コード表!E299)</f>
        <v>#REF!</v>
      </c>
      <c r="W6" s="108" t="e">
        <f>COUNTIFS(福祉･介護!#REF!,福祉介護総括表!$W$3,福祉･介護!$F$6:$F$24,H27事業コード表!E299)</f>
        <v>#REF!</v>
      </c>
      <c r="X6" s="109" t="e">
        <f>SUMIFS(福祉･介護!$L$6:$L$24,福祉･介護!#REF!,福祉介護総括表!$W$3,福祉･介護!$F$6:$F$24,H27事業コード表!E299)</f>
        <v>#REF!</v>
      </c>
      <c r="Y6" s="108" t="e">
        <f>COUNTIFS(福祉･介護!#REF!,福祉介護総括表!$Y$3,福祉･介護!$F$6:$F$24,H27事業コード表!E299)</f>
        <v>#REF!</v>
      </c>
      <c r="Z6" s="109" t="e">
        <f>SUMIFS(福祉･介護!$L$6:$L$24,福祉･介護!#REF!,福祉介護総括表!$Y$3,福祉･介護!$F$6:$F$24,H27事業コード表!E299)</f>
        <v>#REF!</v>
      </c>
      <c r="AA6" s="108" t="e">
        <f>COUNTIFS(福祉･介護!#REF!,福祉介護総括表!$AA$3,福祉･介護!$F$6:$F$24,H27事業コード表!E299)</f>
        <v>#REF!</v>
      </c>
      <c r="AB6" s="109" t="e">
        <f>SUMIFS(福祉･介護!$L$6:$L$24,福祉･介護!#REF!,福祉介護総括表!$AA$3,福祉･介護!$F$6:$F$24,H27事業コード表!E299)</f>
        <v>#REF!</v>
      </c>
      <c r="AC6" s="108" t="e">
        <f>COUNTIFS(福祉･介護!#REF!,福祉介護総括表!$AC$3,福祉･介護!$F$6:$F$24,H27事業コード表!E299)</f>
        <v>#REF!</v>
      </c>
      <c r="AD6" s="109" t="e">
        <f>SUMIFS(福祉･介護!$L$6:$L$24,福祉･介護!#REF!,福祉介護総括表!$AC$3,福祉･介護!$F$6:$F$24,H27事業コード表!E299)</f>
        <v>#REF!</v>
      </c>
      <c r="AE6" s="108" t="e">
        <f>COUNTIFS(福祉･介護!#REF!,福祉介護総括表!$AE$3,福祉･介護!$F$6:$F$24,H27事業コード表!E299)</f>
        <v>#REF!</v>
      </c>
      <c r="AF6" s="109" t="e">
        <f>SUMIFS(福祉･介護!$L$6:$L$24,福祉･介護!#REF!,福祉介護総括表!$AE$3,福祉･介護!$F$6:$F$24,H27事業コード表!E299)</f>
        <v>#REF!</v>
      </c>
      <c r="AG6" s="108" t="e">
        <f>COUNTIFS(福祉･介護!#REF!,福祉介護総括表!$AG$3,福祉･介護!$F$6:$F$24,H27事業コード表!E299)</f>
        <v>#REF!</v>
      </c>
      <c r="AH6" s="109" t="e">
        <f>SUMIFS(福祉･介護!$L$6:$L$24,福祉･介護!#REF!,福祉介護総括表!$AG$3,福祉･介護!$F$6:$F$24,H27事業コード表!E299)</f>
        <v>#REF!</v>
      </c>
      <c r="AI6" s="108" t="e">
        <f>COUNTIFS(福祉･介護!#REF!,福祉介護総括表!$AI$3,福祉･介護!$F$6:$F$24,H27事業コード表!E299)</f>
        <v>#REF!</v>
      </c>
      <c r="AJ6" s="109" t="e">
        <f>SUMIFS(福祉･介護!$L$6:$L$24,福祉･介護!#REF!,福祉介護総括表!$AI$3,福祉･介護!$F$6:$F$24,H27事業コード表!E299)</f>
        <v>#REF!</v>
      </c>
      <c r="AK6" s="108" t="e">
        <f>COUNTIFS(福祉･介護!#REF!,福祉介護総括表!$AK$3,福祉･介護!$F$6:$F$24,H27事業コード表!E299)</f>
        <v>#REF!</v>
      </c>
      <c r="AL6" s="109" t="e">
        <f>SUMIFS(福祉･介護!$L$6:$L$24,福祉･介護!#REF!,福祉介護総括表!$AK$3,福祉･介護!$F$6:$F$24,H27事業コード表!E299)</f>
        <v>#REF!</v>
      </c>
      <c r="AM6" s="108" t="e">
        <f>COUNTIFS(福祉･介護!#REF!,福祉介護総括表!$AM$3,福祉･介護!$F$6:$F$24,H27事業コード表!E299)</f>
        <v>#REF!</v>
      </c>
      <c r="AN6" s="109" t="e">
        <f>SUMIFS(福祉･介護!$L$6:$L$24,福祉･介護!#REF!,福祉介護総括表!$AM$3,福祉･介護!$F$6:$F$24,H27事業コード表!E299)</f>
        <v>#REF!</v>
      </c>
      <c r="AO6" s="108" t="e">
        <f>COUNTIFS(福祉･介護!#REF!,福祉介護総括表!$AO$3,福祉･介護!$F$6:$F$24,H27事業コード表!E299)</f>
        <v>#REF!</v>
      </c>
      <c r="AP6" s="109" t="e">
        <f>SUMIFS(福祉･介護!$L$6:$L$24,福祉･介護!#REF!,福祉介護総括表!$AO$3,福祉･介護!$F$6:$F$24,H27事業コード表!E299)</f>
        <v>#REF!</v>
      </c>
      <c r="AQ6" s="108" t="e">
        <f>COUNTIFS(福祉･介護!#REF!,福祉介護総括表!$AQ$3,福祉･介護!$F$6:$F$24,H27事業コード表!E299)</f>
        <v>#REF!</v>
      </c>
      <c r="AR6" s="109" t="e">
        <f>SUMIFS(福祉･介護!$L$6:$L$24,福祉･介護!#REF!,福祉介護総括表!$AQ$3,福祉･介護!$F$6:$F$24,H27事業コード表!E299)</f>
        <v>#REF!</v>
      </c>
      <c r="AS6" s="108" t="e">
        <f>COUNTIFS(福祉･介護!#REF!,福祉介護総括表!$AS$3,福祉･介護!$F$6:$F$24,H27事業コード表!E299)</f>
        <v>#REF!</v>
      </c>
      <c r="AT6" s="109" t="e">
        <f>SUMIFS(福祉･介護!$L$6:$L$24,福祉･介護!#REF!,福祉介護総括表!$AS$3,福祉･介護!$F$6:$F$24,H27事業コード表!E299)</f>
        <v>#REF!</v>
      </c>
      <c r="AU6" s="108" t="e">
        <f>COUNTIFS(福祉･介護!#REF!,福祉介護総括表!$AU$3,福祉･介護!$F$6:$F$24,H27事業コード表!E299)</f>
        <v>#REF!</v>
      </c>
      <c r="AV6" s="109" t="e">
        <f>SUMIFS(福祉･介護!$L$6:$L$24,福祉･介護!#REF!,福祉介護総括表!$AU$3,福祉･介護!$F$6:$F$24,H27事業コード表!E299)</f>
        <v>#REF!</v>
      </c>
      <c r="AW6" s="108" t="e">
        <f>COUNTIFS(福祉･介護!#REF!,福祉介護総括表!$AW$3,福祉･介護!$F$6:$F$24,H27事業コード表!E299)</f>
        <v>#REF!</v>
      </c>
      <c r="AX6" s="109" t="e">
        <f>SUMIFS(福祉･介護!$L$6:$L$24,福祉･介護!#REF!,福祉介護総括表!$AW$3,福祉･介護!$F$6:$F$24,H27事業コード表!E299)</f>
        <v>#REF!</v>
      </c>
      <c r="AY6" s="108" t="e">
        <f>COUNTIFS(福祉･介護!#REF!,福祉介護総括表!$AY$3,福祉･介護!$F$6:$F$24,H27事業コード表!E299)</f>
        <v>#REF!</v>
      </c>
      <c r="AZ6" s="109" t="e">
        <f>SUMIFS(福祉･介護!$L$6:$L$24,福祉･介護!#REF!,福祉介護総括表!$AY$3,福祉･介護!$F$6:$F$24,H27事業コード表!E299)</f>
        <v>#REF!</v>
      </c>
      <c r="BA6" s="110">
        <f t="shared" si="0"/>
        <v>24</v>
      </c>
      <c r="BB6" s="111" t="e">
        <f t="shared" si="1"/>
        <v>#REF!</v>
      </c>
      <c r="BC6" s="112" t="e">
        <f t="shared" si="2"/>
        <v>#REF!</v>
      </c>
    </row>
    <row r="7" spans="1:55" ht="18" customHeight="1">
      <c r="A7" s="223"/>
      <c r="B7" s="113" t="s">
        <v>654</v>
      </c>
      <c r="C7" s="129" t="s">
        <v>379</v>
      </c>
      <c r="D7" s="130"/>
      <c r="E7" s="108" t="e">
        <f>COUNTIFS(福祉･介護!#REF!,福祉介護総括表!$E$3,福祉･介護!$F$6:$F$24,H27事業コード表!E300)</f>
        <v>#REF!</v>
      </c>
      <c r="F7" s="109" t="e">
        <f>SUMIFS(福祉･介護!$L$6:$L$24,福祉･介護!#REF!,福祉介護総括表!$E$3,福祉･介護!$F$6:$F$24,H27事業コード表!E300)</f>
        <v>#REF!</v>
      </c>
      <c r="G7" s="108" t="e">
        <f>COUNTIFS(福祉･介護!#REF!,福祉介護総括表!$G$3,福祉･介護!$F$6:$F$24,H27事業コード表!E300)</f>
        <v>#REF!</v>
      </c>
      <c r="H7" s="109" t="e">
        <f>SUMIFS(福祉･介護!$L$6:$L$24,福祉･介護!#REF!,福祉介護総括表!$G$3,福祉･介護!$F$6:$F$24,H27事業コード表!E300)</f>
        <v>#REF!</v>
      </c>
      <c r="I7" s="108" t="e">
        <f>COUNTIFS(福祉･介護!#REF!,福祉介護総括表!$I$3,福祉･介護!$F$6:$F$24,H27事業コード表!E300)</f>
        <v>#REF!</v>
      </c>
      <c r="J7" s="109" t="e">
        <f>SUMIFS(福祉･介護!$L$6:$L$24,福祉･介護!#REF!,福祉介護総括表!$I$3,福祉･介護!$F$6:$F$24,H27事業コード表!E300)</f>
        <v>#REF!</v>
      </c>
      <c r="K7" s="108" t="e">
        <f>COUNTIFS(福祉･介護!#REF!,福祉介護総括表!$K$3,福祉･介護!$F$6:$F$24,H27事業コード表!E300)</f>
        <v>#REF!</v>
      </c>
      <c r="L7" s="109" t="e">
        <f>SUMIFS(福祉･介護!$L$6:$L$24,福祉･介護!#REF!,福祉介護総括表!$K$3,福祉･介護!$F$6:$F$24,H27事業コード表!E300)</f>
        <v>#REF!</v>
      </c>
      <c r="M7" s="108" t="e">
        <f>COUNTIFS(福祉･介護!#REF!,福祉介護総括表!$M$3,福祉･介護!$F$6:$F$24,H27事業コード表!E300)</f>
        <v>#REF!</v>
      </c>
      <c r="N7" s="109" t="e">
        <f>SUMIFS(福祉･介護!$L$6:$L$24,福祉･介護!#REF!,福祉介護総括表!$M$3,福祉･介護!$F$6:$F$24,H27事業コード表!E300)</f>
        <v>#REF!</v>
      </c>
      <c r="O7" s="108" t="e">
        <f>COUNTIFS(福祉･介護!#REF!,福祉介護総括表!$O$3,福祉･介護!$F$6:$F$24,H27事業コード表!E300)</f>
        <v>#REF!</v>
      </c>
      <c r="P7" s="109" t="e">
        <f>SUMIFS(福祉･介護!$L$6:$L$24,福祉･介護!#REF!,福祉介護総括表!$O$3,福祉･介護!$F$6:$F$24,H27事業コード表!E300)</f>
        <v>#REF!</v>
      </c>
      <c r="Q7" s="108" t="e">
        <f>COUNTIFS(福祉･介護!#REF!,福祉介護総括表!$Q$3,福祉･介護!$F$6:$F$24,H27事業コード表!E300)</f>
        <v>#REF!</v>
      </c>
      <c r="R7" s="109" t="e">
        <f>SUMIFS(福祉･介護!$L$6:$L$24,福祉･介護!#REF!,福祉介護総括表!$Q$3,福祉･介護!$F$6:$F$24,H27事業コード表!E300)</f>
        <v>#REF!</v>
      </c>
      <c r="S7" s="108" t="e">
        <f>COUNTIFS(福祉･介護!#REF!,福祉介護総括表!$S$3,福祉･介護!$F$6:$F$24,H27事業コード表!E300)</f>
        <v>#REF!</v>
      </c>
      <c r="T7" s="109" t="e">
        <f>SUMIFS(福祉･介護!$L$6:$L$24,福祉･介護!#REF!,福祉介護総括表!$S$3,福祉･介護!$F$6:$F$24,H27事業コード表!E300)</f>
        <v>#REF!</v>
      </c>
      <c r="U7" s="108" t="e">
        <f>COUNTIFS(福祉･介護!#REF!,福祉介護総括表!$U$3,福祉･介護!$F$6:$F$24,H27事業コード表!E300)</f>
        <v>#REF!</v>
      </c>
      <c r="V7" s="109" t="e">
        <f>SUMIFS(福祉･介護!$L$6:$L$24,福祉･介護!#REF!,福祉介護総括表!$U$3,福祉･介護!$F$6:$F$24,H27事業コード表!E300)</f>
        <v>#REF!</v>
      </c>
      <c r="W7" s="108" t="e">
        <f>COUNTIFS(福祉･介護!#REF!,福祉介護総括表!$W$3,福祉･介護!$F$6:$F$24,H27事業コード表!E300)</f>
        <v>#REF!</v>
      </c>
      <c r="X7" s="109" t="e">
        <f>SUMIFS(福祉･介護!$L$6:$L$24,福祉･介護!#REF!,福祉介護総括表!$W$3,福祉･介護!$F$6:$F$24,H27事業コード表!E300)</f>
        <v>#REF!</v>
      </c>
      <c r="Y7" s="108" t="e">
        <f>COUNTIFS(福祉･介護!#REF!,福祉介護総括表!$Y$3,福祉･介護!$F$6:$F$24,H27事業コード表!E300)</f>
        <v>#REF!</v>
      </c>
      <c r="Z7" s="109" t="e">
        <f>SUMIFS(福祉･介護!$L$6:$L$24,福祉･介護!#REF!,福祉介護総括表!$Y$3,福祉･介護!$F$6:$F$24,H27事業コード表!E300)</f>
        <v>#REF!</v>
      </c>
      <c r="AA7" s="108" t="e">
        <f>COUNTIFS(福祉･介護!#REF!,福祉介護総括表!$AA$3,福祉･介護!$F$6:$F$24,H27事業コード表!E300)</f>
        <v>#REF!</v>
      </c>
      <c r="AB7" s="109" t="e">
        <f>SUMIFS(福祉･介護!$L$6:$L$24,福祉･介護!#REF!,福祉介護総括表!$AA$3,福祉･介護!$F$6:$F$24,H27事業コード表!E300)</f>
        <v>#REF!</v>
      </c>
      <c r="AC7" s="108" t="e">
        <f>COUNTIFS(福祉･介護!#REF!,福祉介護総括表!$AC$3,福祉･介護!$F$6:$F$24,H27事業コード表!E300)</f>
        <v>#REF!</v>
      </c>
      <c r="AD7" s="109" t="e">
        <f>SUMIFS(福祉･介護!$L$6:$L$24,福祉･介護!#REF!,福祉介護総括表!$AC$3,福祉･介護!$F$6:$F$24,H27事業コード表!E300)</f>
        <v>#REF!</v>
      </c>
      <c r="AE7" s="108" t="e">
        <f>COUNTIFS(福祉･介護!#REF!,福祉介護総括表!$AE$3,福祉･介護!$F$6:$F$24,H27事業コード表!E300)</f>
        <v>#REF!</v>
      </c>
      <c r="AF7" s="109" t="e">
        <f>SUMIFS(福祉･介護!$L$6:$L$24,福祉･介護!#REF!,福祉介護総括表!$AE$3,福祉･介護!$F$6:$F$24,H27事業コード表!E300)</f>
        <v>#REF!</v>
      </c>
      <c r="AG7" s="108" t="e">
        <f>COUNTIFS(福祉･介護!#REF!,福祉介護総括表!$AG$3,福祉･介護!$F$6:$F$24,H27事業コード表!E300)</f>
        <v>#REF!</v>
      </c>
      <c r="AH7" s="109" t="e">
        <f>SUMIFS(福祉･介護!$L$6:$L$24,福祉･介護!#REF!,福祉介護総括表!$AG$3,福祉･介護!$F$6:$F$24,H27事業コード表!E300)</f>
        <v>#REF!</v>
      </c>
      <c r="AI7" s="108" t="e">
        <f>COUNTIFS(福祉･介護!#REF!,福祉介護総括表!$AI$3,福祉･介護!$F$6:$F$24,H27事業コード表!E300)</f>
        <v>#REF!</v>
      </c>
      <c r="AJ7" s="109" t="e">
        <f>SUMIFS(福祉･介護!$L$6:$L$24,福祉･介護!#REF!,福祉介護総括表!$AI$3,福祉･介護!$F$6:$F$24,H27事業コード表!E300)</f>
        <v>#REF!</v>
      </c>
      <c r="AK7" s="108" t="e">
        <f>COUNTIFS(福祉･介護!#REF!,福祉介護総括表!$AK$3,福祉･介護!$F$6:$F$24,H27事業コード表!E300)</f>
        <v>#REF!</v>
      </c>
      <c r="AL7" s="109" t="e">
        <f>SUMIFS(福祉･介護!$L$6:$L$24,福祉･介護!#REF!,福祉介護総括表!$AK$3,福祉･介護!$F$6:$F$24,H27事業コード表!E300)</f>
        <v>#REF!</v>
      </c>
      <c r="AM7" s="108" t="e">
        <f>COUNTIFS(福祉･介護!#REF!,福祉介護総括表!$AM$3,福祉･介護!$F$6:$F$24,H27事業コード表!E300)</f>
        <v>#REF!</v>
      </c>
      <c r="AN7" s="109" t="e">
        <f>SUMIFS(福祉･介護!$L$6:$L$24,福祉･介護!#REF!,福祉介護総括表!$AM$3,福祉･介護!$F$6:$F$24,H27事業コード表!E300)</f>
        <v>#REF!</v>
      </c>
      <c r="AO7" s="108" t="e">
        <f>COUNTIFS(福祉･介護!#REF!,福祉介護総括表!$AO$3,福祉･介護!$F$6:$F$24,H27事業コード表!E300)</f>
        <v>#REF!</v>
      </c>
      <c r="AP7" s="109" t="e">
        <f>SUMIFS(福祉･介護!$L$6:$L$24,福祉･介護!#REF!,福祉介護総括表!$AO$3,福祉･介護!$F$6:$F$24,H27事業コード表!E300)</f>
        <v>#REF!</v>
      </c>
      <c r="AQ7" s="108" t="e">
        <f>COUNTIFS(福祉･介護!#REF!,福祉介護総括表!$AQ$3,福祉･介護!$F$6:$F$24,H27事業コード表!E300)</f>
        <v>#REF!</v>
      </c>
      <c r="AR7" s="109" t="e">
        <f>SUMIFS(福祉･介護!$L$6:$L$24,福祉･介護!#REF!,福祉介護総括表!$AQ$3,福祉･介護!$F$6:$F$24,H27事業コード表!E300)</f>
        <v>#REF!</v>
      </c>
      <c r="AS7" s="108" t="e">
        <f>COUNTIFS(福祉･介護!#REF!,福祉介護総括表!$AS$3,福祉･介護!$F$6:$F$24,H27事業コード表!E300)</f>
        <v>#REF!</v>
      </c>
      <c r="AT7" s="109" t="e">
        <f>SUMIFS(福祉･介護!$L$6:$L$24,福祉･介護!#REF!,福祉介護総括表!$AS$3,福祉･介護!$F$6:$F$24,H27事業コード表!E300)</f>
        <v>#REF!</v>
      </c>
      <c r="AU7" s="108" t="e">
        <f>COUNTIFS(福祉･介護!#REF!,福祉介護総括表!$AU$3,福祉･介護!$F$6:$F$24,H27事業コード表!E300)</f>
        <v>#REF!</v>
      </c>
      <c r="AV7" s="109" t="e">
        <f>SUMIFS(福祉･介護!$L$6:$L$24,福祉･介護!#REF!,福祉介護総括表!$AU$3,福祉･介護!$F$6:$F$24,H27事業コード表!E300)</f>
        <v>#REF!</v>
      </c>
      <c r="AW7" s="108" t="e">
        <f>COUNTIFS(福祉･介護!#REF!,福祉介護総括表!$AW$3,福祉･介護!$F$6:$F$24,H27事業コード表!E300)</f>
        <v>#REF!</v>
      </c>
      <c r="AX7" s="109" t="e">
        <f>SUMIFS(福祉･介護!$L$6:$L$24,福祉･介護!#REF!,福祉介護総括表!$AW$3,福祉･介護!$F$6:$F$24,H27事業コード表!E300)</f>
        <v>#REF!</v>
      </c>
      <c r="AY7" s="108" t="e">
        <f>COUNTIFS(福祉･介護!#REF!,福祉介護総括表!$AY$3,福祉･介護!$F$6:$F$24,H27事業コード表!E300)</f>
        <v>#REF!</v>
      </c>
      <c r="AZ7" s="109" t="e">
        <f>SUMIFS(福祉･介護!$L$6:$L$24,福祉･介護!#REF!,福祉介護総括表!$AY$3,福祉･介護!$F$6:$F$24,H27事業コード表!E300)</f>
        <v>#REF!</v>
      </c>
      <c r="BA7" s="110">
        <f t="shared" si="0"/>
        <v>24</v>
      </c>
      <c r="BB7" s="111" t="e">
        <f t="shared" si="1"/>
        <v>#REF!</v>
      </c>
      <c r="BC7" s="112" t="e">
        <f t="shared" si="2"/>
        <v>#REF!</v>
      </c>
    </row>
    <row r="8" spans="1:55" ht="18" customHeight="1">
      <c r="A8" s="223"/>
      <c r="B8" s="113" t="s">
        <v>655</v>
      </c>
      <c r="C8" s="129" t="s">
        <v>479</v>
      </c>
      <c r="D8" s="130"/>
      <c r="E8" s="108" t="e">
        <f>COUNTIFS(福祉･介護!#REF!,福祉介護総括表!$E$3,福祉･介護!$F$6:$F$24,H27事業コード表!E301)</f>
        <v>#REF!</v>
      </c>
      <c r="F8" s="109" t="e">
        <f>SUMIFS(福祉･介護!$L$6:$L$24,福祉･介護!#REF!,福祉介護総括表!$E$3,福祉･介護!$F$6:$F$24,H27事業コード表!E301)</f>
        <v>#REF!</v>
      </c>
      <c r="G8" s="108" t="e">
        <f>COUNTIFS(福祉･介護!#REF!,福祉介護総括表!$G$3,福祉･介護!$F$6:$F$24,H27事業コード表!E301)</f>
        <v>#REF!</v>
      </c>
      <c r="H8" s="109" t="e">
        <f>SUMIFS(福祉･介護!$L$6:$L$24,福祉･介護!#REF!,福祉介護総括表!$G$3,福祉･介護!$F$6:$F$24,H27事業コード表!E301)</f>
        <v>#REF!</v>
      </c>
      <c r="I8" s="108" t="e">
        <f>COUNTIFS(福祉･介護!#REF!,福祉介護総括表!$I$3,福祉･介護!$F$6:$F$24,H27事業コード表!E301)</f>
        <v>#REF!</v>
      </c>
      <c r="J8" s="109" t="e">
        <f>SUMIFS(福祉･介護!$L$6:$L$24,福祉･介護!#REF!,福祉介護総括表!$I$3,福祉･介護!$F$6:$F$24,H27事業コード表!E301)</f>
        <v>#REF!</v>
      </c>
      <c r="K8" s="108" t="e">
        <f>COUNTIFS(福祉･介護!#REF!,福祉介護総括表!$K$3,福祉･介護!$F$6:$F$24,H27事業コード表!E301)</f>
        <v>#REF!</v>
      </c>
      <c r="L8" s="109" t="e">
        <f>SUMIFS(福祉･介護!$L$6:$L$24,福祉･介護!#REF!,福祉介護総括表!$K$3,福祉･介護!$F$6:$F$24,H27事業コード表!E301)</f>
        <v>#REF!</v>
      </c>
      <c r="M8" s="108" t="e">
        <f>COUNTIFS(福祉･介護!#REF!,福祉介護総括表!$M$3,福祉･介護!$F$6:$F$24,H27事業コード表!E301)</f>
        <v>#REF!</v>
      </c>
      <c r="N8" s="109" t="e">
        <f>SUMIFS(福祉･介護!$L$6:$L$24,福祉･介護!#REF!,福祉介護総括表!$M$3,福祉･介護!$F$6:$F$24,H27事業コード表!E301)</f>
        <v>#REF!</v>
      </c>
      <c r="O8" s="108" t="e">
        <f>COUNTIFS(福祉･介護!#REF!,福祉介護総括表!$O$3,福祉･介護!$F$6:$F$24,H27事業コード表!E301)</f>
        <v>#REF!</v>
      </c>
      <c r="P8" s="109" t="e">
        <f>SUMIFS(福祉･介護!$L$6:$L$24,福祉･介護!#REF!,福祉介護総括表!$O$3,福祉･介護!$F$6:$F$24,H27事業コード表!E301)</f>
        <v>#REF!</v>
      </c>
      <c r="Q8" s="108" t="e">
        <f>COUNTIFS(福祉･介護!#REF!,福祉介護総括表!$Q$3,福祉･介護!$F$6:$F$24,H27事業コード表!E301)</f>
        <v>#REF!</v>
      </c>
      <c r="R8" s="109" t="e">
        <f>SUMIFS(福祉･介護!$L$6:$L$24,福祉･介護!#REF!,福祉介護総括表!$Q$3,福祉･介護!$F$6:$F$24,H27事業コード表!E301)</f>
        <v>#REF!</v>
      </c>
      <c r="S8" s="108" t="e">
        <f>COUNTIFS(福祉･介護!#REF!,福祉介護総括表!$S$3,福祉･介護!$F$6:$F$24,H27事業コード表!E301)</f>
        <v>#REF!</v>
      </c>
      <c r="T8" s="109" t="e">
        <f>SUMIFS(福祉･介護!$L$6:$L$24,福祉･介護!#REF!,福祉介護総括表!$S$3,福祉･介護!$F$6:$F$24,H27事業コード表!E301)</f>
        <v>#REF!</v>
      </c>
      <c r="U8" s="108" t="e">
        <f>COUNTIFS(福祉･介護!#REF!,福祉介護総括表!$U$3,福祉･介護!$F$6:$F$24,H27事業コード表!E301)</f>
        <v>#REF!</v>
      </c>
      <c r="V8" s="109" t="e">
        <f>SUMIFS(福祉･介護!$L$6:$L$24,福祉･介護!#REF!,福祉介護総括表!$U$3,福祉･介護!$F$6:$F$24,H27事業コード表!E301)</f>
        <v>#REF!</v>
      </c>
      <c r="W8" s="108" t="e">
        <f>COUNTIFS(福祉･介護!#REF!,福祉介護総括表!$W$3,福祉･介護!$F$6:$F$24,H27事業コード表!E301)</f>
        <v>#REF!</v>
      </c>
      <c r="X8" s="109" t="e">
        <f>SUMIFS(福祉･介護!$L$6:$L$24,福祉･介護!#REF!,福祉介護総括表!$W$3,福祉･介護!$F$6:$F$24,H27事業コード表!E301)</f>
        <v>#REF!</v>
      </c>
      <c r="Y8" s="108" t="e">
        <f>COUNTIFS(福祉･介護!#REF!,福祉介護総括表!$Y$3,福祉･介護!$F$6:$F$24,H27事業コード表!E301)</f>
        <v>#REF!</v>
      </c>
      <c r="Z8" s="109" t="e">
        <f>SUMIFS(福祉･介護!$L$6:$L$24,福祉･介護!#REF!,福祉介護総括表!$Y$3,福祉･介護!$F$6:$F$24,H27事業コード表!E301)</f>
        <v>#REF!</v>
      </c>
      <c r="AA8" s="108" t="e">
        <f>COUNTIFS(福祉･介護!#REF!,福祉介護総括表!$AA$3,福祉･介護!$F$6:$F$24,H27事業コード表!E301)</f>
        <v>#REF!</v>
      </c>
      <c r="AB8" s="109" t="e">
        <f>SUMIFS(福祉･介護!$L$6:$L$24,福祉･介護!#REF!,福祉介護総括表!$AA$3,福祉･介護!$F$6:$F$24,H27事業コード表!E301)</f>
        <v>#REF!</v>
      </c>
      <c r="AC8" s="108" t="e">
        <f>COUNTIFS(福祉･介護!#REF!,福祉介護総括表!$AC$3,福祉･介護!$F$6:$F$24,H27事業コード表!E301)</f>
        <v>#REF!</v>
      </c>
      <c r="AD8" s="109" t="e">
        <f>SUMIFS(福祉･介護!$L$6:$L$24,福祉･介護!#REF!,福祉介護総括表!$AC$3,福祉･介護!$F$6:$F$24,H27事業コード表!E301)</f>
        <v>#REF!</v>
      </c>
      <c r="AE8" s="108" t="e">
        <f>COUNTIFS(福祉･介護!#REF!,福祉介護総括表!$AE$3,福祉･介護!$F$6:$F$24,H27事業コード表!E301)</f>
        <v>#REF!</v>
      </c>
      <c r="AF8" s="109" t="e">
        <f>SUMIFS(福祉･介護!$L$6:$L$24,福祉･介護!#REF!,福祉介護総括表!$AE$3,福祉･介護!$F$6:$F$24,H27事業コード表!E301)</f>
        <v>#REF!</v>
      </c>
      <c r="AG8" s="108" t="e">
        <f>COUNTIFS(福祉･介護!#REF!,福祉介護総括表!$AG$3,福祉･介護!$F$6:$F$24,H27事業コード表!E301)</f>
        <v>#REF!</v>
      </c>
      <c r="AH8" s="109" t="e">
        <f>SUMIFS(福祉･介護!$L$6:$L$24,福祉･介護!#REF!,福祉介護総括表!$AG$3,福祉･介護!$F$6:$F$24,H27事業コード表!E301)</f>
        <v>#REF!</v>
      </c>
      <c r="AI8" s="108" t="e">
        <f>COUNTIFS(福祉･介護!#REF!,福祉介護総括表!$AI$3,福祉･介護!$F$6:$F$24,H27事業コード表!E301)</f>
        <v>#REF!</v>
      </c>
      <c r="AJ8" s="109" t="e">
        <f>SUMIFS(福祉･介護!$L$6:$L$24,福祉･介護!#REF!,福祉介護総括表!$AI$3,福祉･介護!$F$6:$F$24,H27事業コード表!E301)</f>
        <v>#REF!</v>
      </c>
      <c r="AK8" s="108" t="e">
        <f>COUNTIFS(福祉･介護!#REF!,福祉介護総括表!$AK$3,福祉･介護!$F$6:$F$24,H27事業コード表!E301)</f>
        <v>#REF!</v>
      </c>
      <c r="AL8" s="109" t="e">
        <f>SUMIFS(福祉･介護!$L$6:$L$24,福祉･介護!#REF!,福祉介護総括表!$AK$3,福祉･介護!$F$6:$F$24,H27事業コード表!E301)</f>
        <v>#REF!</v>
      </c>
      <c r="AM8" s="108" t="e">
        <f>COUNTIFS(福祉･介護!#REF!,福祉介護総括表!$AM$3,福祉･介護!$F$6:$F$24,H27事業コード表!E301)</f>
        <v>#REF!</v>
      </c>
      <c r="AN8" s="109" t="e">
        <f>SUMIFS(福祉･介護!$L$6:$L$24,福祉･介護!#REF!,福祉介護総括表!$AM$3,福祉･介護!$F$6:$F$24,H27事業コード表!E301)</f>
        <v>#REF!</v>
      </c>
      <c r="AO8" s="108" t="e">
        <f>COUNTIFS(福祉･介護!#REF!,福祉介護総括表!$AO$3,福祉･介護!$F$6:$F$24,H27事業コード表!E301)</f>
        <v>#REF!</v>
      </c>
      <c r="AP8" s="109" t="e">
        <f>SUMIFS(福祉･介護!$L$6:$L$24,福祉･介護!#REF!,福祉介護総括表!$AO$3,福祉･介護!$F$6:$F$24,H27事業コード表!E301)</f>
        <v>#REF!</v>
      </c>
      <c r="AQ8" s="108" t="e">
        <f>COUNTIFS(福祉･介護!#REF!,福祉介護総括表!$AQ$3,福祉･介護!$F$6:$F$24,H27事業コード表!E301)</f>
        <v>#REF!</v>
      </c>
      <c r="AR8" s="109" t="e">
        <f>SUMIFS(福祉･介護!$L$6:$L$24,福祉･介護!#REF!,福祉介護総括表!$AQ$3,福祉･介護!$F$6:$F$24,H27事業コード表!E301)</f>
        <v>#REF!</v>
      </c>
      <c r="AS8" s="108" t="e">
        <f>COUNTIFS(福祉･介護!#REF!,福祉介護総括表!$AS$3,福祉･介護!$F$6:$F$24,H27事業コード表!E301)</f>
        <v>#REF!</v>
      </c>
      <c r="AT8" s="109" t="e">
        <f>SUMIFS(福祉･介護!$L$6:$L$24,福祉･介護!#REF!,福祉介護総括表!$AS$3,福祉･介護!$F$6:$F$24,H27事業コード表!E301)</f>
        <v>#REF!</v>
      </c>
      <c r="AU8" s="108" t="e">
        <f>COUNTIFS(福祉･介護!#REF!,福祉介護総括表!$AU$3,福祉･介護!$F$6:$F$24,H27事業コード表!E301)</f>
        <v>#REF!</v>
      </c>
      <c r="AV8" s="109" t="e">
        <f>SUMIFS(福祉･介護!$L$6:$L$24,福祉･介護!#REF!,福祉介護総括表!$AU$3,福祉･介護!$F$6:$F$24,H27事業コード表!E301)</f>
        <v>#REF!</v>
      </c>
      <c r="AW8" s="108" t="e">
        <f>COUNTIFS(福祉･介護!#REF!,福祉介護総括表!$AW$3,福祉･介護!$F$6:$F$24,H27事業コード表!E301)</f>
        <v>#REF!</v>
      </c>
      <c r="AX8" s="109" t="e">
        <f>SUMIFS(福祉･介護!$L$6:$L$24,福祉･介護!#REF!,福祉介護総括表!$AW$3,福祉･介護!$F$6:$F$24,H27事業コード表!E301)</f>
        <v>#REF!</v>
      </c>
      <c r="AY8" s="108" t="e">
        <f>COUNTIFS(福祉･介護!#REF!,福祉介護総括表!$AY$3,福祉･介護!$F$6:$F$24,H27事業コード表!E301)</f>
        <v>#REF!</v>
      </c>
      <c r="AZ8" s="109" t="e">
        <f>SUMIFS(福祉･介護!$L$6:$L$24,福祉･介護!#REF!,福祉介護総括表!$AY$3,福祉･介護!$F$6:$F$24,H27事業コード表!E301)</f>
        <v>#REF!</v>
      </c>
      <c r="BA8" s="110">
        <f t="shared" si="0"/>
        <v>24</v>
      </c>
      <c r="BB8" s="111" t="e">
        <f t="shared" si="1"/>
        <v>#REF!</v>
      </c>
      <c r="BC8" s="112" t="e">
        <f t="shared" si="2"/>
        <v>#REF!</v>
      </c>
    </row>
    <row r="9" spans="1:55" ht="18" customHeight="1">
      <c r="A9" s="223"/>
      <c r="B9" s="113" t="s">
        <v>656</v>
      </c>
      <c r="C9" s="129" t="s">
        <v>382</v>
      </c>
      <c r="D9" s="130"/>
      <c r="E9" s="108" t="e">
        <f>COUNTIFS(福祉･介護!#REF!,福祉介護総括表!$E$3,福祉･介護!$F$6:$F$24,H27事業コード表!E302)</f>
        <v>#REF!</v>
      </c>
      <c r="F9" s="109" t="e">
        <f>SUMIFS(福祉･介護!$L$6:$L$24,福祉･介護!#REF!,福祉介護総括表!$E$3,福祉･介護!$F$6:$F$24,H27事業コード表!E302)</f>
        <v>#REF!</v>
      </c>
      <c r="G9" s="108" t="e">
        <f>COUNTIFS(福祉･介護!#REF!,福祉介護総括表!$G$3,福祉･介護!$F$6:$F$24,H27事業コード表!E302)</f>
        <v>#REF!</v>
      </c>
      <c r="H9" s="109" t="e">
        <f>SUMIFS(福祉･介護!$L$6:$L$24,福祉･介護!#REF!,福祉介護総括表!$G$3,福祉･介護!$F$6:$F$24,H27事業コード表!E302)</f>
        <v>#REF!</v>
      </c>
      <c r="I9" s="108" t="e">
        <f>COUNTIFS(福祉･介護!#REF!,福祉介護総括表!$I$3,福祉･介護!$F$6:$F$24,H27事業コード表!E302)</f>
        <v>#REF!</v>
      </c>
      <c r="J9" s="109" t="e">
        <f>SUMIFS(福祉･介護!$L$6:$L$24,福祉･介護!#REF!,福祉介護総括表!$I$3,福祉･介護!$F$6:$F$24,H27事業コード表!E302)</f>
        <v>#REF!</v>
      </c>
      <c r="K9" s="108" t="e">
        <f>COUNTIFS(福祉･介護!#REF!,福祉介護総括表!$K$3,福祉･介護!$F$6:$F$24,H27事業コード表!E302)</f>
        <v>#REF!</v>
      </c>
      <c r="L9" s="109" t="e">
        <f>SUMIFS(福祉･介護!$L$6:$L$24,福祉･介護!#REF!,福祉介護総括表!$K$3,福祉･介護!$F$6:$F$24,H27事業コード表!E302)</f>
        <v>#REF!</v>
      </c>
      <c r="M9" s="108" t="e">
        <f>COUNTIFS(福祉･介護!#REF!,福祉介護総括表!$M$3,福祉･介護!$F$6:$F$24,H27事業コード表!E302)</f>
        <v>#REF!</v>
      </c>
      <c r="N9" s="109" t="e">
        <f>SUMIFS(福祉･介護!$L$6:$L$24,福祉･介護!#REF!,福祉介護総括表!$M$3,福祉･介護!$F$6:$F$24,H27事業コード表!E302)</f>
        <v>#REF!</v>
      </c>
      <c r="O9" s="108" t="e">
        <f>COUNTIFS(福祉･介護!#REF!,福祉介護総括表!$O$3,福祉･介護!$F$6:$F$24,H27事業コード表!E302)</f>
        <v>#REF!</v>
      </c>
      <c r="P9" s="109" t="e">
        <f>SUMIFS(福祉･介護!$L$6:$L$24,福祉･介護!#REF!,福祉介護総括表!$O$3,福祉･介護!$F$6:$F$24,H27事業コード表!E302)</f>
        <v>#REF!</v>
      </c>
      <c r="Q9" s="108" t="e">
        <f>COUNTIFS(福祉･介護!#REF!,福祉介護総括表!$Q$3,福祉･介護!$F$6:$F$24,H27事業コード表!E302)</f>
        <v>#REF!</v>
      </c>
      <c r="R9" s="109" t="e">
        <f>SUMIFS(福祉･介護!$L$6:$L$24,福祉･介護!#REF!,福祉介護総括表!$Q$3,福祉･介護!$F$6:$F$24,H27事業コード表!E302)</f>
        <v>#REF!</v>
      </c>
      <c r="S9" s="108" t="e">
        <f>COUNTIFS(福祉･介護!#REF!,福祉介護総括表!$S$3,福祉･介護!$F$6:$F$24,H27事業コード表!E302)</f>
        <v>#REF!</v>
      </c>
      <c r="T9" s="109" t="e">
        <f>SUMIFS(福祉･介護!$L$6:$L$24,福祉･介護!#REF!,福祉介護総括表!$S$3,福祉･介護!$F$6:$F$24,H27事業コード表!E302)</f>
        <v>#REF!</v>
      </c>
      <c r="U9" s="108" t="e">
        <f>COUNTIFS(福祉･介護!#REF!,福祉介護総括表!$U$3,福祉･介護!$F$6:$F$24,H27事業コード表!E302)</f>
        <v>#REF!</v>
      </c>
      <c r="V9" s="109" t="e">
        <f>SUMIFS(福祉･介護!$L$6:$L$24,福祉･介護!#REF!,福祉介護総括表!$U$3,福祉･介護!$F$6:$F$24,H27事業コード表!E302)</f>
        <v>#REF!</v>
      </c>
      <c r="W9" s="108" t="e">
        <f>COUNTIFS(福祉･介護!#REF!,福祉介護総括表!$W$3,福祉･介護!$F$6:$F$24,H27事業コード表!E302)</f>
        <v>#REF!</v>
      </c>
      <c r="X9" s="109" t="e">
        <f>SUMIFS(福祉･介護!$L$6:$L$24,福祉･介護!#REF!,福祉介護総括表!$W$3,福祉･介護!$F$6:$F$24,H27事業コード表!E302)</f>
        <v>#REF!</v>
      </c>
      <c r="Y9" s="108" t="e">
        <f>COUNTIFS(福祉･介護!#REF!,福祉介護総括表!$Y$3,福祉･介護!$F$6:$F$24,H27事業コード表!E302)</f>
        <v>#REF!</v>
      </c>
      <c r="Z9" s="109" t="e">
        <f>SUMIFS(福祉･介護!$L$6:$L$24,福祉･介護!#REF!,福祉介護総括表!$Y$3,福祉･介護!$F$6:$F$24,H27事業コード表!E302)</f>
        <v>#REF!</v>
      </c>
      <c r="AA9" s="108" t="e">
        <f>COUNTIFS(福祉･介護!#REF!,福祉介護総括表!$AA$3,福祉･介護!$F$6:$F$24,H27事業コード表!E302)</f>
        <v>#REF!</v>
      </c>
      <c r="AB9" s="109" t="e">
        <f>SUMIFS(福祉･介護!$L$6:$L$24,福祉･介護!#REF!,福祉介護総括表!$AA$3,福祉･介護!$F$6:$F$24,H27事業コード表!E302)</f>
        <v>#REF!</v>
      </c>
      <c r="AC9" s="108" t="e">
        <f>COUNTIFS(福祉･介護!#REF!,福祉介護総括表!$AC$3,福祉･介護!$F$6:$F$24,H27事業コード表!E302)</f>
        <v>#REF!</v>
      </c>
      <c r="AD9" s="109" t="e">
        <f>SUMIFS(福祉･介護!$L$6:$L$24,福祉･介護!#REF!,福祉介護総括表!$AC$3,福祉･介護!$F$6:$F$24,H27事業コード表!E302)</f>
        <v>#REF!</v>
      </c>
      <c r="AE9" s="108" t="e">
        <f>COUNTIFS(福祉･介護!#REF!,福祉介護総括表!$AE$3,福祉･介護!$F$6:$F$24,H27事業コード表!E302)</f>
        <v>#REF!</v>
      </c>
      <c r="AF9" s="109" t="e">
        <f>SUMIFS(福祉･介護!$L$6:$L$24,福祉･介護!#REF!,福祉介護総括表!$AE$3,福祉･介護!$F$6:$F$24,H27事業コード表!E302)</f>
        <v>#REF!</v>
      </c>
      <c r="AG9" s="108" t="e">
        <f>COUNTIFS(福祉･介護!#REF!,福祉介護総括表!$AG$3,福祉･介護!$F$6:$F$24,H27事業コード表!E302)</f>
        <v>#REF!</v>
      </c>
      <c r="AH9" s="109" t="e">
        <f>SUMIFS(福祉･介護!$L$6:$L$24,福祉･介護!#REF!,福祉介護総括表!$AG$3,福祉･介護!$F$6:$F$24,H27事業コード表!E302)</f>
        <v>#REF!</v>
      </c>
      <c r="AI9" s="108" t="e">
        <f>COUNTIFS(福祉･介護!#REF!,福祉介護総括表!$AI$3,福祉･介護!$F$6:$F$24,H27事業コード表!E302)</f>
        <v>#REF!</v>
      </c>
      <c r="AJ9" s="109" t="e">
        <f>SUMIFS(福祉･介護!$L$6:$L$24,福祉･介護!#REF!,福祉介護総括表!$AI$3,福祉･介護!$F$6:$F$24,H27事業コード表!E302)</f>
        <v>#REF!</v>
      </c>
      <c r="AK9" s="108" t="e">
        <f>COUNTIFS(福祉･介護!#REF!,福祉介護総括表!$AK$3,福祉･介護!$F$6:$F$24,H27事業コード表!E302)</f>
        <v>#REF!</v>
      </c>
      <c r="AL9" s="109" t="e">
        <f>SUMIFS(福祉･介護!$L$6:$L$24,福祉･介護!#REF!,福祉介護総括表!$AK$3,福祉･介護!$F$6:$F$24,H27事業コード表!E302)</f>
        <v>#REF!</v>
      </c>
      <c r="AM9" s="108" t="e">
        <f>COUNTIFS(福祉･介護!#REF!,福祉介護総括表!$AM$3,福祉･介護!$F$6:$F$24,H27事業コード表!E302)</f>
        <v>#REF!</v>
      </c>
      <c r="AN9" s="109" t="e">
        <f>SUMIFS(福祉･介護!$L$6:$L$24,福祉･介護!#REF!,福祉介護総括表!$AM$3,福祉･介護!$F$6:$F$24,H27事業コード表!E302)</f>
        <v>#REF!</v>
      </c>
      <c r="AO9" s="108" t="e">
        <f>COUNTIFS(福祉･介護!#REF!,福祉介護総括表!$AO$3,福祉･介護!$F$6:$F$24,H27事業コード表!E302)</f>
        <v>#REF!</v>
      </c>
      <c r="AP9" s="109" t="e">
        <f>SUMIFS(福祉･介護!$L$6:$L$24,福祉･介護!#REF!,福祉介護総括表!$AO$3,福祉･介護!$F$6:$F$24,H27事業コード表!E302)</f>
        <v>#REF!</v>
      </c>
      <c r="AQ9" s="108" t="e">
        <f>COUNTIFS(福祉･介護!#REF!,福祉介護総括表!$AQ$3,福祉･介護!$F$6:$F$24,H27事業コード表!E302)</f>
        <v>#REF!</v>
      </c>
      <c r="AR9" s="109" t="e">
        <f>SUMIFS(福祉･介護!$L$6:$L$24,福祉･介護!#REF!,福祉介護総括表!$AQ$3,福祉･介護!$F$6:$F$24,H27事業コード表!E302)</f>
        <v>#REF!</v>
      </c>
      <c r="AS9" s="108" t="e">
        <f>COUNTIFS(福祉･介護!#REF!,福祉介護総括表!$AS$3,福祉･介護!$F$6:$F$24,H27事業コード表!E302)</f>
        <v>#REF!</v>
      </c>
      <c r="AT9" s="109" t="e">
        <f>SUMIFS(福祉･介護!$L$6:$L$24,福祉･介護!#REF!,福祉介護総括表!$AS$3,福祉･介護!$F$6:$F$24,H27事業コード表!E302)</f>
        <v>#REF!</v>
      </c>
      <c r="AU9" s="108" t="e">
        <f>COUNTIFS(福祉･介護!#REF!,福祉介護総括表!$AU$3,福祉･介護!$F$6:$F$24,H27事業コード表!E302)</f>
        <v>#REF!</v>
      </c>
      <c r="AV9" s="109" t="e">
        <f>SUMIFS(福祉･介護!$L$6:$L$24,福祉･介護!#REF!,福祉介護総括表!$AU$3,福祉･介護!$F$6:$F$24,H27事業コード表!E302)</f>
        <v>#REF!</v>
      </c>
      <c r="AW9" s="108" t="e">
        <f>COUNTIFS(福祉･介護!#REF!,福祉介護総括表!$AW$3,福祉･介護!$F$6:$F$24,H27事業コード表!E302)</f>
        <v>#REF!</v>
      </c>
      <c r="AX9" s="109" t="e">
        <f>SUMIFS(福祉･介護!$L$6:$L$24,福祉･介護!#REF!,福祉介護総括表!$AW$3,福祉･介護!$F$6:$F$24,H27事業コード表!E302)</f>
        <v>#REF!</v>
      </c>
      <c r="AY9" s="108" t="e">
        <f>COUNTIFS(福祉･介護!#REF!,福祉介護総括表!$AY$3,福祉･介護!$F$6:$F$24,H27事業コード表!E302)</f>
        <v>#REF!</v>
      </c>
      <c r="AZ9" s="109" t="e">
        <f>SUMIFS(福祉･介護!$L$6:$L$24,福祉･介護!#REF!,福祉介護総括表!$AY$3,福祉･介護!$F$6:$F$24,H27事業コード表!E302)</f>
        <v>#REF!</v>
      </c>
      <c r="BA9" s="110">
        <f t="shared" si="0"/>
        <v>24</v>
      </c>
      <c r="BB9" s="111" t="e">
        <f t="shared" si="1"/>
        <v>#REF!</v>
      </c>
      <c r="BC9" s="112" t="e">
        <f t="shared" si="2"/>
        <v>#REF!</v>
      </c>
    </row>
    <row r="10" spans="1:55" ht="18" customHeight="1">
      <c r="A10" s="223"/>
      <c r="B10" s="113" t="s">
        <v>657</v>
      </c>
      <c r="C10" s="129" t="s">
        <v>384</v>
      </c>
      <c r="D10" s="130"/>
      <c r="E10" s="108" t="e">
        <f>COUNTIFS(福祉･介護!#REF!,福祉介護総括表!$E$3,福祉･介護!$F$6:$F$24,H27事業コード表!E303)</f>
        <v>#REF!</v>
      </c>
      <c r="F10" s="109" t="e">
        <f>SUMIFS(福祉･介護!$L$6:$L$24,福祉･介護!#REF!,福祉介護総括表!$E$3,福祉･介護!$F$6:$F$24,H27事業コード表!E303)</f>
        <v>#REF!</v>
      </c>
      <c r="G10" s="108" t="e">
        <f>COUNTIFS(福祉･介護!#REF!,福祉介護総括表!$G$3,福祉･介護!$F$6:$F$24,H27事業コード表!E303)</f>
        <v>#REF!</v>
      </c>
      <c r="H10" s="109" t="e">
        <f>SUMIFS(福祉･介護!$L$6:$L$24,福祉･介護!#REF!,福祉介護総括表!$G$3,福祉･介護!$F$6:$F$24,H27事業コード表!E303)</f>
        <v>#REF!</v>
      </c>
      <c r="I10" s="108" t="e">
        <f>COUNTIFS(福祉･介護!#REF!,福祉介護総括表!$I$3,福祉･介護!$F$6:$F$24,H27事業コード表!E303)</f>
        <v>#REF!</v>
      </c>
      <c r="J10" s="109" t="e">
        <f>SUMIFS(福祉･介護!$L$6:$L$24,福祉･介護!#REF!,福祉介護総括表!$I$3,福祉･介護!$F$6:$F$24,H27事業コード表!E303)</f>
        <v>#REF!</v>
      </c>
      <c r="K10" s="108" t="e">
        <f>COUNTIFS(福祉･介護!#REF!,福祉介護総括表!$K$3,福祉･介護!$F$6:$F$24,H27事業コード表!E303)</f>
        <v>#REF!</v>
      </c>
      <c r="L10" s="109" t="e">
        <f>SUMIFS(福祉･介護!$L$6:$L$24,福祉･介護!#REF!,福祉介護総括表!$K$3,福祉･介護!$F$6:$F$24,H27事業コード表!E303)</f>
        <v>#REF!</v>
      </c>
      <c r="M10" s="108" t="e">
        <f>COUNTIFS(福祉･介護!#REF!,福祉介護総括表!$M$3,福祉･介護!$F$6:$F$24,H27事業コード表!E303)</f>
        <v>#REF!</v>
      </c>
      <c r="N10" s="109" t="e">
        <f>SUMIFS(福祉･介護!$L$6:$L$24,福祉･介護!#REF!,福祉介護総括表!$M$3,福祉･介護!$F$6:$F$24,H27事業コード表!E303)</f>
        <v>#REF!</v>
      </c>
      <c r="O10" s="108" t="e">
        <f>COUNTIFS(福祉･介護!#REF!,福祉介護総括表!$O$3,福祉･介護!$F$6:$F$24,H27事業コード表!E303)</f>
        <v>#REF!</v>
      </c>
      <c r="P10" s="109" t="e">
        <f>SUMIFS(福祉･介護!$L$6:$L$24,福祉･介護!#REF!,福祉介護総括表!$O$3,福祉･介護!$F$6:$F$24,H27事業コード表!E303)</f>
        <v>#REF!</v>
      </c>
      <c r="Q10" s="108" t="e">
        <f>COUNTIFS(福祉･介護!#REF!,福祉介護総括表!$Q$3,福祉･介護!$F$6:$F$24,H27事業コード表!E303)</f>
        <v>#REF!</v>
      </c>
      <c r="R10" s="109" t="e">
        <f>SUMIFS(福祉･介護!$L$6:$L$24,福祉･介護!#REF!,福祉介護総括表!$Q$3,福祉･介護!$F$6:$F$24,H27事業コード表!E303)</f>
        <v>#REF!</v>
      </c>
      <c r="S10" s="108" t="e">
        <f>COUNTIFS(福祉･介護!#REF!,福祉介護総括表!$S$3,福祉･介護!$F$6:$F$24,H27事業コード表!E303)</f>
        <v>#REF!</v>
      </c>
      <c r="T10" s="109" t="e">
        <f>SUMIFS(福祉･介護!$L$6:$L$24,福祉･介護!#REF!,福祉介護総括表!$S$3,福祉･介護!$F$6:$F$24,H27事業コード表!E303)</f>
        <v>#REF!</v>
      </c>
      <c r="U10" s="108" t="e">
        <f>COUNTIFS(福祉･介護!#REF!,福祉介護総括表!$U$3,福祉･介護!$F$6:$F$24,H27事業コード表!E303)</f>
        <v>#REF!</v>
      </c>
      <c r="V10" s="109" t="e">
        <f>SUMIFS(福祉･介護!$L$6:$L$24,福祉･介護!#REF!,福祉介護総括表!$U$3,福祉･介護!$F$6:$F$24,H27事業コード表!E303)</f>
        <v>#REF!</v>
      </c>
      <c r="W10" s="108" t="e">
        <f>COUNTIFS(福祉･介護!#REF!,福祉介護総括表!$W$3,福祉･介護!$F$6:$F$24,H27事業コード表!E303)</f>
        <v>#REF!</v>
      </c>
      <c r="X10" s="109" t="e">
        <f>SUMIFS(福祉･介護!$L$6:$L$24,福祉･介護!#REF!,福祉介護総括表!$W$3,福祉･介護!$F$6:$F$24,H27事業コード表!E303)</f>
        <v>#REF!</v>
      </c>
      <c r="Y10" s="108" t="e">
        <f>COUNTIFS(福祉･介護!#REF!,福祉介護総括表!$Y$3,福祉･介護!$F$6:$F$24,H27事業コード表!E303)</f>
        <v>#REF!</v>
      </c>
      <c r="Z10" s="109" t="e">
        <f>SUMIFS(福祉･介護!$L$6:$L$24,福祉･介護!#REF!,福祉介護総括表!$Y$3,福祉･介護!$F$6:$F$24,H27事業コード表!E303)</f>
        <v>#REF!</v>
      </c>
      <c r="AA10" s="108" t="e">
        <f>COUNTIFS(福祉･介護!#REF!,福祉介護総括表!$AA$3,福祉･介護!$F$6:$F$24,H27事業コード表!E303)</f>
        <v>#REF!</v>
      </c>
      <c r="AB10" s="109" t="e">
        <f>SUMIFS(福祉･介護!$L$6:$L$24,福祉･介護!#REF!,福祉介護総括表!$AA$3,福祉･介護!$F$6:$F$24,H27事業コード表!E303)</f>
        <v>#REF!</v>
      </c>
      <c r="AC10" s="108" t="e">
        <f>COUNTIFS(福祉･介護!#REF!,福祉介護総括表!$AC$3,福祉･介護!$F$6:$F$24,H27事業コード表!E303)</f>
        <v>#REF!</v>
      </c>
      <c r="AD10" s="109" t="e">
        <f>SUMIFS(福祉･介護!$L$6:$L$24,福祉･介護!#REF!,福祉介護総括表!$AC$3,福祉･介護!$F$6:$F$24,H27事業コード表!E303)</f>
        <v>#REF!</v>
      </c>
      <c r="AE10" s="108" t="e">
        <f>COUNTIFS(福祉･介護!#REF!,福祉介護総括表!$AE$3,福祉･介護!$F$6:$F$24,H27事業コード表!E303)</f>
        <v>#REF!</v>
      </c>
      <c r="AF10" s="109" t="e">
        <f>SUMIFS(福祉･介護!$L$6:$L$24,福祉･介護!#REF!,福祉介護総括表!$AE$3,福祉･介護!$F$6:$F$24,H27事業コード表!E303)</f>
        <v>#REF!</v>
      </c>
      <c r="AG10" s="108" t="e">
        <f>COUNTIFS(福祉･介護!#REF!,福祉介護総括表!$AG$3,福祉･介護!$F$6:$F$24,H27事業コード表!E303)</f>
        <v>#REF!</v>
      </c>
      <c r="AH10" s="109" t="e">
        <f>SUMIFS(福祉･介護!$L$6:$L$24,福祉･介護!#REF!,福祉介護総括表!$AG$3,福祉･介護!$F$6:$F$24,H27事業コード表!E303)</f>
        <v>#REF!</v>
      </c>
      <c r="AI10" s="108" t="e">
        <f>COUNTIFS(福祉･介護!#REF!,福祉介護総括表!$AI$3,福祉･介護!$F$6:$F$24,H27事業コード表!E303)</f>
        <v>#REF!</v>
      </c>
      <c r="AJ10" s="109" t="e">
        <f>SUMIFS(福祉･介護!$L$6:$L$24,福祉･介護!#REF!,福祉介護総括表!$AI$3,福祉･介護!$F$6:$F$24,H27事業コード表!E303)</f>
        <v>#REF!</v>
      </c>
      <c r="AK10" s="108" t="e">
        <f>COUNTIFS(福祉･介護!#REF!,福祉介護総括表!$AK$3,福祉･介護!$F$6:$F$24,H27事業コード表!E303)</f>
        <v>#REF!</v>
      </c>
      <c r="AL10" s="109" t="e">
        <f>SUMIFS(福祉･介護!$L$6:$L$24,福祉･介護!#REF!,福祉介護総括表!$AK$3,福祉･介護!$F$6:$F$24,H27事業コード表!E303)</f>
        <v>#REF!</v>
      </c>
      <c r="AM10" s="108" t="e">
        <f>COUNTIFS(福祉･介護!#REF!,福祉介護総括表!$AM$3,福祉･介護!$F$6:$F$24,H27事業コード表!E303)</f>
        <v>#REF!</v>
      </c>
      <c r="AN10" s="109" t="e">
        <f>SUMIFS(福祉･介護!$L$6:$L$24,福祉･介護!#REF!,福祉介護総括表!$AM$3,福祉･介護!$F$6:$F$24,H27事業コード表!E303)</f>
        <v>#REF!</v>
      </c>
      <c r="AO10" s="108" t="e">
        <f>COUNTIFS(福祉･介護!#REF!,福祉介護総括表!$AO$3,福祉･介護!$F$6:$F$24,H27事業コード表!E303)</f>
        <v>#REF!</v>
      </c>
      <c r="AP10" s="109" t="e">
        <f>SUMIFS(福祉･介護!$L$6:$L$24,福祉･介護!#REF!,福祉介護総括表!$AO$3,福祉･介護!$F$6:$F$24,H27事業コード表!E303)</f>
        <v>#REF!</v>
      </c>
      <c r="AQ10" s="108" t="e">
        <f>COUNTIFS(福祉･介護!#REF!,福祉介護総括表!$AQ$3,福祉･介護!$F$6:$F$24,H27事業コード表!E303)</f>
        <v>#REF!</v>
      </c>
      <c r="AR10" s="109" t="e">
        <f>SUMIFS(福祉･介護!$L$6:$L$24,福祉･介護!#REF!,福祉介護総括表!$AQ$3,福祉･介護!$F$6:$F$24,H27事業コード表!E303)</f>
        <v>#REF!</v>
      </c>
      <c r="AS10" s="108" t="e">
        <f>COUNTIFS(福祉･介護!#REF!,福祉介護総括表!$AS$3,福祉･介護!$F$6:$F$24,H27事業コード表!E303)</f>
        <v>#REF!</v>
      </c>
      <c r="AT10" s="109" t="e">
        <f>SUMIFS(福祉･介護!$L$6:$L$24,福祉･介護!#REF!,福祉介護総括表!$AS$3,福祉･介護!$F$6:$F$24,H27事業コード表!E303)</f>
        <v>#REF!</v>
      </c>
      <c r="AU10" s="108" t="e">
        <f>COUNTIFS(福祉･介護!#REF!,福祉介護総括表!$AU$3,福祉･介護!$F$6:$F$24,H27事業コード表!E303)</f>
        <v>#REF!</v>
      </c>
      <c r="AV10" s="109" t="e">
        <f>SUMIFS(福祉･介護!$L$6:$L$24,福祉･介護!#REF!,福祉介護総括表!$AU$3,福祉･介護!$F$6:$F$24,H27事業コード表!E303)</f>
        <v>#REF!</v>
      </c>
      <c r="AW10" s="108" t="e">
        <f>COUNTIFS(福祉･介護!#REF!,福祉介護総括表!$AW$3,福祉･介護!$F$6:$F$24,H27事業コード表!E303)</f>
        <v>#REF!</v>
      </c>
      <c r="AX10" s="109" t="e">
        <f>SUMIFS(福祉･介護!$L$6:$L$24,福祉･介護!#REF!,福祉介護総括表!$AW$3,福祉･介護!$F$6:$F$24,H27事業コード表!E303)</f>
        <v>#REF!</v>
      </c>
      <c r="AY10" s="108" t="e">
        <f>COUNTIFS(福祉･介護!#REF!,福祉介護総括表!$AY$3,福祉･介護!$F$6:$F$24,H27事業コード表!E303)</f>
        <v>#REF!</v>
      </c>
      <c r="AZ10" s="109" t="e">
        <f>SUMIFS(福祉･介護!$L$6:$L$24,福祉･介護!#REF!,福祉介護総括表!$AY$3,福祉･介護!$F$6:$F$24,H27事業コード表!E303)</f>
        <v>#REF!</v>
      </c>
      <c r="BA10" s="110">
        <f t="shared" si="0"/>
        <v>24</v>
      </c>
      <c r="BB10" s="111" t="e">
        <f t="shared" si="1"/>
        <v>#REF!</v>
      </c>
      <c r="BC10" s="112" t="e">
        <f t="shared" si="2"/>
        <v>#REF!</v>
      </c>
    </row>
    <row r="11" spans="1:55" ht="18" customHeight="1">
      <c r="A11" s="223"/>
      <c r="B11" s="113" t="s">
        <v>658</v>
      </c>
      <c r="C11" s="129" t="s">
        <v>386</v>
      </c>
      <c r="D11" s="130"/>
      <c r="E11" s="108" t="e">
        <f>COUNTIFS(福祉･介護!#REF!,福祉介護総括表!$E$3,福祉･介護!$F$6:$F$24,H27事業コード表!E304)</f>
        <v>#REF!</v>
      </c>
      <c r="F11" s="109" t="e">
        <f>SUMIFS(福祉･介護!$L$6:$L$24,福祉･介護!#REF!,福祉介護総括表!$E$3,福祉･介護!$F$6:$F$24,H27事業コード表!E304)</f>
        <v>#REF!</v>
      </c>
      <c r="G11" s="108" t="e">
        <f>COUNTIFS(福祉･介護!#REF!,福祉介護総括表!$G$3,福祉･介護!$F$6:$F$24,H27事業コード表!E304)</f>
        <v>#REF!</v>
      </c>
      <c r="H11" s="109" t="e">
        <f>SUMIFS(福祉･介護!$L$6:$L$24,福祉･介護!#REF!,福祉介護総括表!$G$3,福祉･介護!$F$6:$F$24,H27事業コード表!E304)</f>
        <v>#REF!</v>
      </c>
      <c r="I11" s="108" t="e">
        <f>COUNTIFS(福祉･介護!#REF!,福祉介護総括表!$I$3,福祉･介護!$F$6:$F$24,H27事業コード表!E304)</f>
        <v>#REF!</v>
      </c>
      <c r="J11" s="109" t="e">
        <f>SUMIFS(福祉･介護!$L$6:$L$24,福祉･介護!#REF!,福祉介護総括表!$I$3,福祉･介護!$F$6:$F$24,H27事業コード表!E304)</f>
        <v>#REF!</v>
      </c>
      <c r="K11" s="108" t="e">
        <f>COUNTIFS(福祉･介護!#REF!,福祉介護総括表!$K$3,福祉･介護!$F$6:$F$24,H27事業コード表!E304)</f>
        <v>#REF!</v>
      </c>
      <c r="L11" s="109" t="e">
        <f>SUMIFS(福祉･介護!$L$6:$L$24,福祉･介護!#REF!,福祉介護総括表!$K$3,福祉･介護!$F$6:$F$24,H27事業コード表!E304)</f>
        <v>#REF!</v>
      </c>
      <c r="M11" s="108" t="e">
        <f>COUNTIFS(福祉･介護!#REF!,福祉介護総括表!$M$3,福祉･介護!$F$6:$F$24,H27事業コード表!E304)</f>
        <v>#REF!</v>
      </c>
      <c r="N11" s="109" t="e">
        <f>SUMIFS(福祉･介護!$L$6:$L$24,福祉･介護!#REF!,福祉介護総括表!$M$3,福祉･介護!$F$6:$F$24,H27事業コード表!E304)</f>
        <v>#REF!</v>
      </c>
      <c r="O11" s="108" t="e">
        <f>COUNTIFS(福祉･介護!#REF!,福祉介護総括表!$O$3,福祉･介護!$F$6:$F$24,H27事業コード表!E304)</f>
        <v>#REF!</v>
      </c>
      <c r="P11" s="109" t="e">
        <f>SUMIFS(福祉･介護!$L$6:$L$24,福祉･介護!#REF!,福祉介護総括表!$O$3,福祉･介護!$F$6:$F$24,H27事業コード表!E304)</f>
        <v>#REF!</v>
      </c>
      <c r="Q11" s="108" t="e">
        <f>COUNTIFS(福祉･介護!#REF!,福祉介護総括表!$Q$3,福祉･介護!$F$6:$F$24,H27事業コード表!E304)</f>
        <v>#REF!</v>
      </c>
      <c r="R11" s="109" t="e">
        <f>SUMIFS(福祉･介護!$L$6:$L$24,福祉･介護!#REF!,福祉介護総括表!$Q$3,福祉･介護!$F$6:$F$24,H27事業コード表!E304)</f>
        <v>#REF!</v>
      </c>
      <c r="S11" s="108" t="e">
        <f>COUNTIFS(福祉･介護!#REF!,福祉介護総括表!$S$3,福祉･介護!$F$6:$F$24,H27事業コード表!E304)</f>
        <v>#REF!</v>
      </c>
      <c r="T11" s="109" t="e">
        <f>SUMIFS(福祉･介護!$L$6:$L$24,福祉･介護!#REF!,福祉介護総括表!$S$3,福祉･介護!$F$6:$F$24,H27事業コード表!E304)</f>
        <v>#REF!</v>
      </c>
      <c r="U11" s="108" t="e">
        <f>COUNTIFS(福祉･介護!#REF!,福祉介護総括表!$U$3,福祉･介護!$F$6:$F$24,H27事業コード表!E304)</f>
        <v>#REF!</v>
      </c>
      <c r="V11" s="109" t="e">
        <f>SUMIFS(福祉･介護!$L$6:$L$24,福祉･介護!#REF!,福祉介護総括表!$U$3,福祉･介護!$F$6:$F$24,H27事業コード表!E304)</f>
        <v>#REF!</v>
      </c>
      <c r="W11" s="108" t="e">
        <f>COUNTIFS(福祉･介護!#REF!,福祉介護総括表!$W$3,福祉･介護!$F$6:$F$24,H27事業コード表!E304)</f>
        <v>#REF!</v>
      </c>
      <c r="X11" s="109" t="e">
        <f>SUMIFS(福祉･介護!$L$6:$L$24,福祉･介護!#REF!,福祉介護総括表!$W$3,福祉･介護!$F$6:$F$24,H27事業コード表!E304)</f>
        <v>#REF!</v>
      </c>
      <c r="Y11" s="108" t="e">
        <f>COUNTIFS(福祉･介護!#REF!,福祉介護総括表!$Y$3,福祉･介護!$F$6:$F$24,H27事業コード表!E304)</f>
        <v>#REF!</v>
      </c>
      <c r="Z11" s="109" t="e">
        <f>SUMIFS(福祉･介護!$L$6:$L$24,福祉･介護!#REF!,福祉介護総括表!$Y$3,福祉･介護!$F$6:$F$24,H27事業コード表!E304)</f>
        <v>#REF!</v>
      </c>
      <c r="AA11" s="108" t="e">
        <f>COUNTIFS(福祉･介護!#REF!,福祉介護総括表!$AA$3,福祉･介護!$F$6:$F$24,H27事業コード表!E304)</f>
        <v>#REF!</v>
      </c>
      <c r="AB11" s="109" t="e">
        <f>SUMIFS(福祉･介護!$L$6:$L$24,福祉･介護!#REF!,福祉介護総括表!$AA$3,福祉･介護!$F$6:$F$24,H27事業コード表!E304)</f>
        <v>#REF!</v>
      </c>
      <c r="AC11" s="108" t="e">
        <f>COUNTIFS(福祉･介護!#REF!,福祉介護総括表!$AC$3,福祉･介護!$F$6:$F$24,H27事業コード表!E304)</f>
        <v>#REF!</v>
      </c>
      <c r="AD11" s="109" t="e">
        <f>SUMIFS(福祉･介護!$L$6:$L$24,福祉･介護!#REF!,福祉介護総括表!$AC$3,福祉･介護!$F$6:$F$24,H27事業コード表!E304)</f>
        <v>#REF!</v>
      </c>
      <c r="AE11" s="108" t="e">
        <f>COUNTIFS(福祉･介護!#REF!,福祉介護総括表!$AE$3,福祉･介護!$F$6:$F$24,H27事業コード表!E304)</f>
        <v>#REF!</v>
      </c>
      <c r="AF11" s="109" t="e">
        <f>SUMIFS(福祉･介護!$L$6:$L$24,福祉･介護!#REF!,福祉介護総括表!$AE$3,福祉･介護!$F$6:$F$24,H27事業コード表!E304)</f>
        <v>#REF!</v>
      </c>
      <c r="AG11" s="108" t="e">
        <f>COUNTIFS(福祉･介護!#REF!,福祉介護総括表!$AG$3,福祉･介護!$F$6:$F$24,H27事業コード表!E304)</f>
        <v>#REF!</v>
      </c>
      <c r="AH11" s="109" t="e">
        <f>SUMIFS(福祉･介護!$L$6:$L$24,福祉･介護!#REF!,福祉介護総括表!$AG$3,福祉･介護!$F$6:$F$24,H27事業コード表!E304)</f>
        <v>#REF!</v>
      </c>
      <c r="AI11" s="108" t="e">
        <f>COUNTIFS(福祉･介護!#REF!,福祉介護総括表!$AI$3,福祉･介護!$F$6:$F$24,H27事業コード表!E304)</f>
        <v>#REF!</v>
      </c>
      <c r="AJ11" s="109" t="e">
        <f>SUMIFS(福祉･介護!$L$6:$L$24,福祉･介護!#REF!,福祉介護総括表!$AI$3,福祉･介護!$F$6:$F$24,H27事業コード表!E304)</f>
        <v>#REF!</v>
      </c>
      <c r="AK11" s="108" t="e">
        <f>COUNTIFS(福祉･介護!#REF!,福祉介護総括表!$AK$3,福祉･介護!$F$6:$F$24,H27事業コード表!E304)</f>
        <v>#REF!</v>
      </c>
      <c r="AL11" s="109" t="e">
        <f>SUMIFS(福祉･介護!$L$6:$L$24,福祉･介護!#REF!,福祉介護総括表!$AK$3,福祉･介護!$F$6:$F$24,H27事業コード表!E304)</f>
        <v>#REF!</v>
      </c>
      <c r="AM11" s="108" t="e">
        <f>COUNTIFS(福祉･介護!#REF!,福祉介護総括表!$AM$3,福祉･介護!$F$6:$F$24,H27事業コード表!E304)</f>
        <v>#REF!</v>
      </c>
      <c r="AN11" s="109" t="e">
        <f>SUMIFS(福祉･介護!$L$6:$L$24,福祉･介護!#REF!,福祉介護総括表!$AM$3,福祉･介護!$F$6:$F$24,H27事業コード表!E304)</f>
        <v>#REF!</v>
      </c>
      <c r="AO11" s="108" t="e">
        <f>COUNTIFS(福祉･介護!#REF!,福祉介護総括表!$AO$3,福祉･介護!$F$6:$F$24,H27事業コード表!E304)</f>
        <v>#REF!</v>
      </c>
      <c r="AP11" s="109" t="e">
        <f>SUMIFS(福祉･介護!$L$6:$L$24,福祉･介護!#REF!,福祉介護総括表!$AO$3,福祉･介護!$F$6:$F$24,H27事業コード表!E304)</f>
        <v>#REF!</v>
      </c>
      <c r="AQ11" s="108" t="e">
        <f>COUNTIFS(福祉･介護!#REF!,福祉介護総括表!$AQ$3,福祉･介護!$F$6:$F$24,H27事業コード表!E304)</f>
        <v>#REF!</v>
      </c>
      <c r="AR11" s="109" t="e">
        <f>SUMIFS(福祉･介護!$L$6:$L$24,福祉･介護!#REF!,福祉介護総括表!$AQ$3,福祉･介護!$F$6:$F$24,H27事業コード表!E304)</f>
        <v>#REF!</v>
      </c>
      <c r="AS11" s="108" t="e">
        <f>COUNTIFS(福祉･介護!#REF!,福祉介護総括表!$AS$3,福祉･介護!$F$6:$F$24,H27事業コード表!E304)</f>
        <v>#REF!</v>
      </c>
      <c r="AT11" s="109" t="e">
        <f>SUMIFS(福祉･介護!$L$6:$L$24,福祉･介護!#REF!,福祉介護総括表!$AS$3,福祉･介護!$F$6:$F$24,H27事業コード表!E304)</f>
        <v>#REF!</v>
      </c>
      <c r="AU11" s="108" t="e">
        <f>COUNTIFS(福祉･介護!#REF!,福祉介護総括表!$AU$3,福祉･介護!$F$6:$F$24,H27事業コード表!E304)</f>
        <v>#REF!</v>
      </c>
      <c r="AV11" s="109" t="e">
        <f>SUMIFS(福祉･介護!$L$6:$L$24,福祉･介護!#REF!,福祉介護総括表!$AU$3,福祉･介護!$F$6:$F$24,H27事業コード表!E304)</f>
        <v>#REF!</v>
      </c>
      <c r="AW11" s="108" t="e">
        <f>COUNTIFS(福祉･介護!#REF!,福祉介護総括表!$AW$3,福祉･介護!$F$6:$F$24,H27事業コード表!E304)</f>
        <v>#REF!</v>
      </c>
      <c r="AX11" s="109" t="e">
        <f>SUMIFS(福祉･介護!$L$6:$L$24,福祉･介護!#REF!,福祉介護総括表!$AW$3,福祉･介護!$F$6:$F$24,H27事業コード表!E304)</f>
        <v>#REF!</v>
      </c>
      <c r="AY11" s="108" t="e">
        <f>COUNTIFS(福祉･介護!#REF!,福祉介護総括表!$AY$3,福祉･介護!$F$6:$F$24,H27事業コード表!E304)</f>
        <v>#REF!</v>
      </c>
      <c r="AZ11" s="109" t="e">
        <f>SUMIFS(福祉･介護!$L$6:$L$24,福祉･介護!#REF!,福祉介護総括表!$AY$3,福祉･介護!$F$6:$F$24,H27事業コード表!E304)</f>
        <v>#REF!</v>
      </c>
      <c r="BA11" s="110">
        <f t="shared" si="0"/>
        <v>24</v>
      </c>
      <c r="BB11" s="111" t="e">
        <f t="shared" si="1"/>
        <v>#REF!</v>
      </c>
      <c r="BC11" s="112" t="e">
        <f t="shared" si="2"/>
        <v>#REF!</v>
      </c>
    </row>
    <row r="12" spans="1:55" ht="18" customHeight="1">
      <c r="A12" s="223"/>
      <c r="B12" s="113" t="s">
        <v>659</v>
      </c>
      <c r="C12" s="129" t="s">
        <v>388</v>
      </c>
      <c r="D12" s="130"/>
      <c r="E12" s="108" t="e">
        <f>COUNTIFS(福祉･介護!#REF!,福祉介護総括表!$E$3,福祉･介護!$F$6:$F$24,H27事業コード表!E305)</f>
        <v>#REF!</v>
      </c>
      <c r="F12" s="109" t="e">
        <f>SUMIFS(福祉･介護!$L$6:$L$24,福祉･介護!#REF!,福祉介護総括表!$E$3,福祉･介護!$F$6:$F$24,H27事業コード表!E305)</f>
        <v>#REF!</v>
      </c>
      <c r="G12" s="108" t="e">
        <f>COUNTIFS(福祉･介護!#REF!,福祉介護総括表!$G$3,福祉･介護!$F$6:$F$24,H27事業コード表!E305)</f>
        <v>#REF!</v>
      </c>
      <c r="H12" s="109" t="e">
        <f>SUMIFS(福祉･介護!$L$6:$L$24,福祉･介護!#REF!,福祉介護総括表!$G$3,福祉･介護!$F$6:$F$24,H27事業コード表!E305)</f>
        <v>#REF!</v>
      </c>
      <c r="I12" s="108" t="e">
        <f>COUNTIFS(福祉･介護!#REF!,福祉介護総括表!$I$3,福祉･介護!$F$6:$F$24,H27事業コード表!E305)</f>
        <v>#REF!</v>
      </c>
      <c r="J12" s="109" t="e">
        <f>SUMIFS(福祉･介護!$L$6:$L$24,福祉･介護!#REF!,福祉介護総括表!$I$3,福祉･介護!$F$6:$F$24,H27事業コード表!E305)</f>
        <v>#REF!</v>
      </c>
      <c r="K12" s="108" t="e">
        <f>COUNTIFS(福祉･介護!#REF!,福祉介護総括表!$K$3,福祉･介護!$F$6:$F$24,H27事業コード表!E305)</f>
        <v>#REF!</v>
      </c>
      <c r="L12" s="109" t="e">
        <f>SUMIFS(福祉･介護!$L$6:$L$24,福祉･介護!#REF!,福祉介護総括表!$K$3,福祉･介護!$F$6:$F$24,H27事業コード表!E305)</f>
        <v>#REF!</v>
      </c>
      <c r="M12" s="108" t="e">
        <f>COUNTIFS(福祉･介護!#REF!,福祉介護総括表!$M$3,福祉･介護!$F$6:$F$24,H27事業コード表!E305)</f>
        <v>#REF!</v>
      </c>
      <c r="N12" s="109" t="e">
        <f>SUMIFS(福祉･介護!$L$6:$L$24,福祉･介護!#REF!,福祉介護総括表!$M$3,福祉･介護!$F$6:$F$24,H27事業コード表!E305)</f>
        <v>#REF!</v>
      </c>
      <c r="O12" s="108" t="e">
        <f>COUNTIFS(福祉･介護!#REF!,福祉介護総括表!$O$3,福祉･介護!$F$6:$F$24,H27事業コード表!E305)</f>
        <v>#REF!</v>
      </c>
      <c r="P12" s="109" t="e">
        <f>SUMIFS(福祉･介護!$L$6:$L$24,福祉･介護!#REF!,福祉介護総括表!$O$3,福祉･介護!$F$6:$F$24,H27事業コード表!E305)</f>
        <v>#REF!</v>
      </c>
      <c r="Q12" s="108" t="e">
        <f>COUNTIFS(福祉･介護!#REF!,福祉介護総括表!$Q$3,福祉･介護!$F$6:$F$24,H27事業コード表!E305)</f>
        <v>#REF!</v>
      </c>
      <c r="R12" s="109" t="e">
        <f>SUMIFS(福祉･介護!$L$6:$L$24,福祉･介護!#REF!,福祉介護総括表!$Q$3,福祉･介護!$F$6:$F$24,H27事業コード表!E305)</f>
        <v>#REF!</v>
      </c>
      <c r="S12" s="108" t="e">
        <f>COUNTIFS(福祉･介護!#REF!,福祉介護総括表!$S$3,福祉･介護!$F$6:$F$24,H27事業コード表!E305)</f>
        <v>#REF!</v>
      </c>
      <c r="T12" s="109" t="e">
        <f>SUMIFS(福祉･介護!$L$6:$L$24,福祉･介護!#REF!,福祉介護総括表!$S$3,福祉･介護!$F$6:$F$24,H27事業コード表!E305)</f>
        <v>#REF!</v>
      </c>
      <c r="U12" s="108" t="e">
        <f>COUNTIFS(福祉･介護!#REF!,福祉介護総括表!$U$3,福祉･介護!$F$6:$F$24,H27事業コード表!E305)</f>
        <v>#REF!</v>
      </c>
      <c r="V12" s="109" t="e">
        <f>SUMIFS(福祉･介護!$L$6:$L$24,福祉･介護!#REF!,福祉介護総括表!$U$3,福祉･介護!$F$6:$F$24,H27事業コード表!E305)</f>
        <v>#REF!</v>
      </c>
      <c r="W12" s="108" t="e">
        <f>COUNTIFS(福祉･介護!#REF!,福祉介護総括表!$W$3,福祉･介護!$F$6:$F$24,H27事業コード表!E305)</f>
        <v>#REF!</v>
      </c>
      <c r="X12" s="109" t="e">
        <f>SUMIFS(福祉･介護!$L$6:$L$24,福祉･介護!#REF!,福祉介護総括表!$W$3,福祉･介護!$F$6:$F$24,H27事業コード表!E305)</f>
        <v>#REF!</v>
      </c>
      <c r="Y12" s="108" t="e">
        <f>COUNTIFS(福祉･介護!#REF!,福祉介護総括表!$Y$3,福祉･介護!$F$6:$F$24,H27事業コード表!E305)</f>
        <v>#REF!</v>
      </c>
      <c r="Z12" s="109" t="e">
        <f>SUMIFS(福祉･介護!$L$6:$L$24,福祉･介護!#REF!,福祉介護総括表!$Y$3,福祉･介護!$F$6:$F$24,H27事業コード表!E305)</f>
        <v>#REF!</v>
      </c>
      <c r="AA12" s="108" t="e">
        <f>COUNTIFS(福祉･介護!#REF!,福祉介護総括表!$AA$3,福祉･介護!$F$6:$F$24,H27事業コード表!E305)</f>
        <v>#REF!</v>
      </c>
      <c r="AB12" s="109" t="e">
        <f>SUMIFS(福祉･介護!$L$6:$L$24,福祉･介護!#REF!,福祉介護総括表!$AA$3,福祉･介護!$F$6:$F$24,H27事業コード表!E305)</f>
        <v>#REF!</v>
      </c>
      <c r="AC12" s="108" t="e">
        <f>COUNTIFS(福祉･介護!#REF!,福祉介護総括表!$AC$3,福祉･介護!$F$6:$F$24,H27事業コード表!E305)</f>
        <v>#REF!</v>
      </c>
      <c r="AD12" s="109" t="e">
        <f>SUMIFS(福祉･介護!$L$6:$L$24,福祉･介護!#REF!,福祉介護総括表!$AC$3,福祉･介護!$F$6:$F$24,H27事業コード表!E305)</f>
        <v>#REF!</v>
      </c>
      <c r="AE12" s="108" t="e">
        <f>COUNTIFS(福祉･介護!#REF!,福祉介護総括表!$AE$3,福祉･介護!$F$6:$F$24,H27事業コード表!E305)</f>
        <v>#REF!</v>
      </c>
      <c r="AF12" s="109" t="e">
        <f>SUMIFS(福祉･介護!$L$6:$L$24,福祉･介護!#REF!,福祉介護総括表!$AE$3,福祉･介護!$F$6:$F$24,H27事業コード表!E305)</f>
        <v>#REF!</v>
      </c>
      <c r="AG12" s="108" t="e">
        <f>COUNTIFS(福祉･介護!#REF!,福祉介護総括表!$AG$3,福祉･介護!$F$6:$F$24,H27事業コード表!E305)</f>
        <v>#REF!</v>
      </c>
      <c r="AH12" s="109" t="e">
        <f>SUMIFS(福祉･介護!$L$6:$L$24,福祉･介護!#REF!,福祉介護総括表!$AG$3,福祉･介護!$F$6:$F$24,H27事業コード表!E305)</f>
        <v>#REF!</v>
      </c>
      <c r="AI12" s="108" t="e">
        <f>COUNTIFS(福祉･介護!#REF!,福祉介護総括表!$AI$3,福祉･介護!$F$6:$F$24,H27事業コード表!E305)</f>
        <v>#REF!</v>
      </c>
      <c r="AJ12" s="109" t="e">
        <f>SUMIFS(福祉･介護!$L$6:$L$24,福祉･介護!#REF!,福祉介護総括表!$AI$3,福祉･介護!$F$6:$F$24,H27事業コード表!E305)</f>
        <v>#REF!</v>
      </c>
      <c r="AK12" s="108" t="e">
        <f>COUNTIFS(福祉･介護!#REF!,福祉介護総括表!$AK$3,福祉･介護!$F$6:$F$24,H27事業コード表!E305)</f>
        <v>#REF!</v>
      </c>
      <c r="AL12" s="109" t="e">
        <f>SUMIFS(福祉･介護!$L$6:$L$24,福祉･介護!#REF!,福祉介護総括表!$AK$3,福祉･介護!$F$6:$F$24,H27事業コード表!E305)</f>
        <v>#REF!</v>
      </c>
      <c r="AM12" s="108" t="e">
        <f>COUNTIFS(福祉･介護!#REF!,福祉介護総括表!$AM$3,福祉･介護!$F$6:$F$24,H27事業コード表!E305)</f>
        <v>#REF!</v>
      </c>
      <c r="AN12" s="109" t="e">
        <f>SUMIFS(福祉･介護!$L$6:$L$24,福祉･介護!#REF!,福祉介護総括表!$AM$3,福祉･介護!$F$6:$F$24,H27事業コード表!E305)</f>
        <v>#REF!</v>
      </c>
      <c r="AO12" s="108" t="e">
        <f>COUNTIFS(福祉･介護!#REF!,福祉介護総括表!$AO$3,福祉･介護!$F$6:$F$24,H27事業コード表!E305)</f>
        <v>#REF!</v>
      </c>
      <c r="AP12" s="109" t="e">
        <f>SUMIFS(福祉･介護!$L$6:$L$24,福祉･介護!#REF!,福祉介護総括表!$AO$3,福祉･介護!$F$6:$F$24,H27事業コード表!E305)</f>
        <v>#REF!</v>
      </c>
      <c r="AQ12" s="108" t="e">
        <f>COUNTIFS(福祉･介護!#REF!,福祉介護総括表!$AQ$3,福祉･介護!$F$6:$F$24,H27事業コード表!E305)</f>
        <v>#REF!</v>
      </c>
      <c r="AR12" s="109" t="e">
        <f>SUMIFS(福祉･介護!$L$6:$L$24,福祉･介護!#REF!,福祉介護総括表!$AQ$3,福祉･介護!$F$6:$F$24,H27事業コード表!E305)</f>
        <v>#REF!</v>
      </c>
      <c r="AS12" s="108" t="e">
        <f>COUNTIFS(福祉･介護!#REF!,福祉介護総括表!$AS$3,福祉･介護!$F$6:$F$24,H27事業コード表!E305)</f>
        <v>#REF!</v>
      </c>
      <c r="AT12" s="109" t="e">
        <f>SUMIFS(福祉･介護!$L$6:$L$24,福祉･介護!#REF!,福祉介護総括表!$AS$3,福祉･介護!$F$6:$F$24,H27事業コード表!E305)</f>
        <v>#REF!</v>
      </c>
      <c r="AU12" s="108" t="e">
        <f>COUNTIFS(福祉･介護!#REF!,福祉介護総括表!$AU$3,福祉･介護!$F$6:$F$24,H27事業コード表!E305)</f>
        <v>#REF!</v>
      </c>
      <c r="AV12" s="109" t="e">
        <f>SUMIFS(福祉･介護!$L$6:$L$24,福祉･介護!#REF!,福祉介護総括表!$AU$3,福祉･介護!$F$6:$F$24,H27事業コード表!E305)</f>
        <v>#REF!</v>
      </c>
      <c r="AW12" s="108" t="e">
        <f>COUNTIFS(福祉･介護!#REF!,福祉介護総括表!$AW$3,福祉･介護!$F$6:$F$24,H27事業コード表!E305)</f>
        <v>#REF!</v>
      </c>
      <c r="AX12" s="109" t="e">
        <f>SUMIFS(福祉･介護!$L$6:$L$24,福祉･介護!#REF!,福祉介護総括表!$AW$3,福祉･介護!$F$6:$F$24,H27事業コード表!E305)</f>
        <v>#REF!</v>
      </c>
      <c r="AY12" s="108" t="e">
        <f>COUNTIFS(福祉･介護!#REF!,福祉介護総括表!$AY$3,福祉･介護!$F$6:$F$24,H27事業コード表!E305)</f>
        <v>#REF!</v>
      </c>
      <c r="AZ12" s="109" t="e">
        <f>SUMIFS(福祉･介護!$L$6:$L$24,福祉･介護!#REF!,福祉介護総括表!$AY$3,福祉･介護!$F$6:$F$24,H27事業コード表!E305)</f>
        <v>#REF!</v>
      </c>
      <c r="BA12" s="110">
        <f t="shared" si="0"/>
        <v>24</v>
      </c>
      <c r="BB12" s="111" t="e">
        <f t="shared" si="1"/>
        <v>#REF!</v>
      </c>
      <c r="BC12" s="112" t="e">
        <f t="shared" si="2"/>
        <v>#REF!</v>
      </c>
    </row>
    <row r="13" spans="1:55" ht="18" customHeight="1">
      <c r="A13" s="223"/>
      <c r="B13" s="113" t="s">
        <v>660</v>
      </c>
      <c r="C13" s="129" t="s">
        <v>390</v>
      </c>
      <c r="D13" s="130"/>
      <c r="E13" s="108" t="e">
        <f>COUNTIFS(福祉･介護!#REF!,福祉介護総括表!$E$3,福祉･介護!$F$6:$F$24,H27事業コード表!E306)</f>
        <v>#REF!</v>
      </c>
      <c r="F13" s="109" t="e">
        <f>SUMIFS(福祉･介護!$L$6:$L$24,福祉･介護!#REF!,福祉介護総括表!$E$3,福祉･介護!$F$6:$F$24,H27事業コード表!E306)</f>
        <v>#REF!</v>
      </c>
      <c r="G13" s="108" t="e">
        <f>COUNTIFS(福祉･介護!#REF!,福祉介護総括表!$G$3,福祉･介護!$F$6:$F$24,H27事業コード表!E306)</f>
        <v>#REF!</v>
      </c>
      <c r="H13" s="109" t="e">
        <f>SUMIFS(福祉･介護!$L$6:$L$24,福祉･介護!#REF!,福祉介護総括表!$G$3,福祉･介護!$F$6:$F$24,H27事業コード表!E306)</f>
        <v>#REF!</v>
      </c>
      <c r="I13" s="108" t="e">
        <f>COUNTIFS(福祉･介護!#REF!,福祉介護総括表!$I$3,福祉･介護!$F$6:$F$24,H27事業コード表!E306)</f>
        <v>#REF!</v>
      </c>
      <c r="J13" s="109" t="e">
        <f>SUMIFS(福祉･介護!$L$6:$L$24,福祉･介護!#REF!,福祉介護総括表!$I$3,福祉･介護!$F$6:$F$24,H27事業コード表!E306)</f>
        <v>#REF!</v>
      </c>
      <c r="K13" s="108" t="e">
        <f>COUNTIFS(福祉･介護!#REF!,福祉介護総括表!$K$3,福祉･介護!$F$6:$F$24,H27事業コード表!E306)</f>
        <v>#REF!</v>
      </c>
      <c r="L13" s="109" t="e">
        <f>SUMIFS(福祉･介護!$L$6:$L$24,福祉･介護!#REF!,福祉介護総括表!$K$3,福祉･介護!$F$6:$F$24,H27事業コード表!E306)</f>
        <v>#REF!</v>
      </c>
      <c r="M13" s="108" t="e">
        <f>COUNTIFS(福祉･介護!#REF!,福祉介護総括表!$M$3,福祉･介護!$F$6:$F$24,H27事業コード表!E306)</f>
        <v>#REF!</v>
      </c>
      <c r="N13" s="109" t="e">
        <f>SUMIFS(福祉･介護!$L$6:$L$24,福祉･介護!#REF!,福祉介護総括表!$M$3,福祉･介護!$F$6:$F$24,H27事業コード表!E306)</f>
        <v>#REF!</v>
      </c>
      <c r="O13" s="108" t="e">
        <f>COUNTIFS(福祉･介護!#REF!,福祉介護総括表!$O$3,福祉･介護!$F$6:$F$24,H27事業コード表!E306)</f>
        <v>#REF!</v>
      </c>
      <c r="P13" s="109" t="e">
        <f>SUMIFS(福祉･介護!$L$6:$L$24,福祉･介護!#REF!,福祉介護総括表!$O$3,福祉･介護!$F$6:$F$24,H27事業コード表!E306)</f>
        <v>#REF!</v>
      </c>
      <c r="Q13" s="108" t="e">
        <f>COUNTIFS(福祉･介護!#REF!,福祉介護総括表!$Q$3,福祉･介護!$F$6:$F$24,H27事業コード表!E306)</f>
        <v>#REF!</v>
      </c>
      <c r="R13" s="109" t="e">
        <f>SUMIFS(福祉･介護!$L$6:$L$24,福祉･介護!#REF!,福祉介護総括表!$Q$3,福祉･介護!$F$6:$F$24,H27事業コード表!E306)</f>
        <v>#REF!</v>
      </c>
      <c r="S13" s="108" t="e">
        <f>COUNTIFS(福祉･介護!#REF!,福祉介護総括表!$S$3,福祉･介護!$F$6:$F$24,H27事業コード表!E306)</f>
        <v>#REF!</v>
      </c>
      <c r="T13" s="109" t="e">
        <f>SUMIFS(福祉･介護!$L$6:$L$24,福祉･介護!#REF!,福祉介護総括表!$S$3,福祉･介護!$F$6:$F$24,H27事業コード表!E306)</f>
        <v>#REF!</v>
      </c>
      <c r="U13" s="108" t="e">
        <f>COUNTIFS(福祉･介護!#REF!,福祉介護総括表!$U$3,福祉･介護!$F$6:$F$24,H27事業コード表!E306)</f>
        <v>#REF!</v>
      </c>
      <c r="V13" s="109" t="e">
        <f>SUMIFS(福祉･介護!$L$6:$L$24,福祉･介護!#REF!,福祉介護総括表!$U$3,福祉･介護!$F$6:$F$24,H27事業コード表!E306)</f>
        <v>#REF!</v>
      </c>
      <c r="W13" s="108" t="e">
        <f>COUNTIFS(福祉･介護!#REF!,福祉介護総括表!$W$3,福祉･介護!$F$6:$F$24,H27事業コード表!E306)</f>
        <v>#REF!</v>
      </c>
      <c r="X13" s="109" t="e">
        <f>SUMIFS(福祉･介護!$L$6:$L$24,福祉･介護!#REF!,福祉介護総括表!$W$3,福祉･介護!$F$6:$F$24,H27事業コード表!E306)</f>
        <v>#REF!</v>
      </c>
      <c r="Y13" s="108" t="e">
        <f>COUNTIFS(福祉･介護!#REF!,福祉介護総括表!$Y$3,福祉･介護!$F$6:$F$24,H27事業コード表!E306)</f>
        <v>#REF!</v>
      </c>
      <c r="Z13" s="109" t="e">
        <f>SUMIFS(福祉･介護!$L$6:$L$24,福祉･介護!#REF!,福祉介護総括表!$Y$3,福祉･介護!$F$6:$F$24,H27事業コード表!E306)</f>
        <v>#REF!</v>
      </c>
      <c r="AA13" s="108" t="e">
        <f>COUNTIFS(福祉･介護!#REF!,福祉介護総括表!$AA$3,福祉･介護!$F$6:$F$24,H27事業コード表!E306)</f>
        <v>#REF!</v>
      </c>
      <c r="AB13" s="109" t="e">
        <f>SUMIFS(福祉･介護!$L$6:$L$24,福祉･介護!#REF!,福祉介護総括表!$AA$3,福祉･介護!$F$6:$F$24,H27事業コード表!E306)</f>
        <v>#REF!</v>
      </c>
      <c r="AC13" s="108" t="e">
        <f>COUNTIFS(福祉･介護!#REF!,福祉介護総括表!$AC$3,福祉･介護!$F$6:$F$24,H27事業コード表!E306)</f>
        <v>#REF!</v>
      </c>
      <c r="AD13" s="109" t="e">
        <f>SUMIFS(福祉･介護!$L$6:$L$24,福祉･介護!#REF!,福祉介護総括表!$AC$3,福祉･介護!$F$6:$F$24,H27事業コード表!E306)</f>
        <v>#REF!</v>
      </c>
      <c r="AE13" s="108" t="e">
        <f>COUNTIFS(福祉･介護!#REF!,福祉介護総括表!$AE$3,福祉･介護!$F$6:$F$24,H27事業コード表!E306)</f>
        <v>#REF!</v>
      </c>
      <c r="AF13" s="109" t="e">
        <f>SUMIFS(福祉･介護!$L$6:$L$24,福祉･介護!#REF!,福祉介護総括表!$AE$3,福祉･介護!$F$6:$F$24,H27事業コード表!E306)</f>
        <v>#REF!</v>
      </c>
      <c r="AG13" s="108" t="e">
        <f>COUNTIFS(福祉･介護!#REF!,福祉介護総括表!$AG$3,福祉･介護!$F$6:$F$24,H27事業コード表!E306)</f>
        <v>#REF!</v>
      </c>
      <c r="AH13" s="109" t="e">
        <f>SUMIFS(福祉･介護!$L$6:$L$24,福祉･介護!#REF!,福祉介護総括表!$AG$3,福祉･介護!$F$6:$F$24,H27事業コード表!E306)</f>
        <v>#REF!</v>
      </c>
      <c r="AI13" s="108" t="e">
        <f>COUNTIFS(福祉･介護!#REF!,福祉介護総括表!$AI$3,福祉･介護!$F$6:$F$24,H27事業コード表!E306)</f>
        <v>#REF!</v>
      </c>
      <c r="AJ13" s="109" t="e">
        <f>SUMIFS(福祉･介護!$L$6:$L$24,福祉･介護!#REF!,福祉介護総括表!$AI$3,福祉･介護!$F$6:$F$24,H27事業コード表!E306)</f>
        <v>#REF!</v>
      </c>
      <c r="AK13" s="108" t="e">
        <f>COUNTIFS(福祉･介護!#REF!,福祉介護総括表!$AK$3,福祉･介護!$F$6:$F$24,H27事業コード表!E306)</f>
        <v>#REF!</v>
      </c>
      <c r="AL13" s="109" t="e">
        <f>SUMIFS(福祉･介護!$L$6:$L$24,福祉･介護!#REF!,福祉介護総括表!$AK$3,福祉･介護!$F$6:$F$24,H27事業コード表!E306)</f>
        <v>#REF!</v>
      </c>
      <c r="AM13" s="108" t="e">
        <f>COUNTIFS(福祉･介護!#REF!,福祉介護総括表!$AM$3,福祉･介護!$F$6:$F$24,H27事業コード表!E306)</f>
        <v>#REF!</v>
      </c>
      <c r="AN13" s="109" t="e">
        <f>SUMIFS(福祉･介護!$L$6:$L$24,福祉･介護!#REF!,福祉介護総括表!$AM$3,福祉･介護!$F$6:$F$24,H27事業コード表!E306)</f>
        <v>#REF!</v>
      </c>
      <c r="AO13" s="108" t="e">
        <f>COUNTIFS(福祉･介護!#REF!,福祉介護総括表!$AO$3,福祉･介護!$F$6:$F$24,H27事業コード表!E306)</f>
        <v>#REF!</v>
      </c>
      <c r="AP13" s="109" t="e">
        <f>SUMIFS(福祉･介護!$L$6:$L$24,福祉･介護!#REF!,福祉介護総括表!$AO$3,福祉･介護!$F$6:$F$24,H27事業コード表!E306)</f>
        <v>#REF!</v>
      </c>
      <c r="AQ13" s="108" t="e">
        <f>COUNTIFS(福祉･介護!#REF!,福祉介護総括表!$AQ$3,福祉･介護!$F$6:$F$24,H27事業コード表!E306)</f>
        <v>#REF!</v>
      </c>
      <c r="AR13" s="109" t="e">
        <f>SUMIFS(福祉･介護!$L$6:$L$24,福祉･介護!#REF!,福祉介護総括表!$AQ$3,福祉･介護!$F$6:$F$24,H27事業コード表!E306)</f>
        <v>#REF!</v>
      </c>
      <c r="AS13" s="108" t="e">
        <f>COUNTIFS(福祉･介護!#REF!,福祉介護総括表!$AS$3,福祉･介護!$F$6:$F$24,H27事業コード表!E306)</f>
        <v>#REF!</v>
      </c>
      <c r="AT13" s="109" t="e">
        <f>SUMIFS(福祉･介護!$L$6:$L$24,福祉･介護!#REF!,福祉介護総括表!$AS$3,福祉･介護!$F$6:$F$24,H27事業コード表!E306)</f>
        <v>#REF!</v>
      </c>
      <c r="AU13" s="108" t="e">
        <f>COUNTIFS(福祉･介護!#REF!,福祉介護総括表!$AU$3,福祉･介護!$F$6:$F$24,H27事業コード表!E306)</f>
        <v>#REF!</v>
      </c>
      <c r="AV13" s="109" t="e">
        <f>SUMIFS(福祉･介護!$L$6:$L$24,福祉･介護!#REF!,福祉介護総括表!$AU$3,福祉･介護!$F$6:$F$24,H27事業コード表!E306)</f>
        <v>#REF!</v>
      </c>
      <c r="AW13" s="108" t="e">
        <f>COUNTIFS(福祉･介護!#REF!,福祉介護総括表!$AW$3,福祉･介護!$F$6:$F$24,H27事業コード表!E306)</f>
        <v>#REF!</v>
      </c>
      <c r="AX13" s="109" t="e">
        <f>SUMIFS(福祉･介護!$L$6:$L$24,福祉･介護!#REF!,福祉介護総括表!$AW$3,福祉･介護!$F$6:$F$24,H27事業コード表!E306)</f>
        <v>#REF!</v>
      </c>
      <c r="AY13" s="108" t="e">
        <f>COUNTIFS(福祉･介護!#REF!,福祉介護総括表!$AY$3,福祉･介護!$F$6:$F$24,H27事業コード表!E306)</f>
        <v>#REF!</v>
      </c>
      <c r="AZ13" s="109" t="e">
        <f>SUMIFS(福祉･介護!$L$6:$L$24,福祉･介護!#REF!,福祉介護総括表!$AY$3,福祉･介護!$F$6:$F$24,H27事業コード表!E306)</f>
        <v>#REF!</v>
      </c>
      <c r="BA13" s="110">
        <f t="shared" si="0"/>
        <v>24</v>
      </c>
      <c r="BB13" s="111" t="e">
        <f t="shared" si="1"/>
        <v>#REF!</v>
      </c>
      <c r="BC13" s="112" t="e">
        <f t="shared" si="2"/>
        <v>#REF!</v>
      </c>
    </row>
    <row r="14" spans="1:55" ht="18" customHeight="1">
      <c r="A14" s="223"/>
      <c r="B14" s="113" t="s">
        <v>661</v>
      </c>
      <c r="C14" s="129" t="s">
        <v>392</v>
      </c>
      <c r="D14" s="130"/>
      <c r="E14" s="108" t="e">
        <f>COUNTIFS(福祉･介護!#REF!,福祉介護総括表!$E$3,福祉･介護!$F$6:$F$24,H27事業コード表!E307)</f>
        <v>#REF!</v>
      </c>
      <c r="F14" s="109" t="e">
        <f>SUMIFS(福祉･介護!$L$6:$L$24,福祉･介護!#REF!,福祉介護総括表!$E$3,福祉･介護!$F$6:$F$24,H27事業コード表!E307)</f>
        <v>#REF!</v>
      </c>
      <c r="G14" s="108" t="e">
        <f>COUNTIFS(福祉･介護!#REF!,福祉介護総括表!$G$3,福祉･介護!$F$6:$F$24,H27事業コード表!E307)</f>
        <v>#REF!</v>
      </c>
      <c r="H14" s="109" t="e">
        <f>SUMIFS(福祉･介護!$L$6:$L$24,福祉･介護!#REF!,福祉介護総括表!$G$3,福祉･介護!$F$6:$F$24,H27事業コード表!E307)</f>
        <v>#REF!</v>
      </c>
      <c r="I14" s="108" t="e">
        <f>COUNTIFS(福祉･介護!#REF!,福祉介護総括表!$I$3,福祉･介護!$F$6:$F$24,H27事業コード表!E307)</f>
        <v>#REF!</v>
      </c>
      <c r="J14" s="109" t="e">
        <f>SUMIFS(福祉･介護!$L$6:$L$24,福祉･介護!#REF!,福祉介護総括表!$I$3,福祉･介護!$F$6:$F$24,H27事業コード表!E307)</f>
        <v>#REF!</v>
      </c>
      <c r="K14" s="108" t="e">
        <f>COUNTIFS(福祉･介護!#REF!,福祉介護総括表!$K$3,福祉･介護!$F$6:$F$24,H27事業コード表!E307)</f>
        <v>#REF!</v>
      </c>
      <c r="L14" s="109" t="e">
        <f>SUMIFS(福祉･介護!$L$6:$L$24,福祉･介護!#REF!,福祉介護総括表!$K$3,福祉･介護!$F$6:$F$24,H27事業コード表!E307)</f>
        <v>#REF!</v>
      </c>
      <c r="M14" s="108" t="e">
        <f>COUNTIFS(福祉･介護!#REF!,福祉介護総括表!$M$3,福祉･介護!$F$6:$F$24,H27事業コード表!E307)</f>
        <v>#REF!</v>
      </c>
      <c r="N14" s="109" t="e">
        <f>SUMIFS(福祉･介護!$L$6:$L$24,福祉･介護!#REF!,福祉介護総括表!$M$3,福祉･介護!$F$6:$F$24,H27事業コード表!E307)</f>
        <v>#REF!</v>
      </c>
      <c r="O14" s="108" t="e">
        <f>COUNTIFS(福祉･介護!#REF!,福祉介護総括表!$O$3,福祉･介護!$F$6:$F$24,H27事業コード表!E307)</f>
        <v>#REF!</v>
      </c>
      <c r="P14" s="109" t="e">
        <f>SUMIFS(福祉･介護!$L$6:$L$24,福祉･介護!#REF!,福祉介護総括表!$O$3,福祉･介護!$F$6:$F$24,H27事業コード表!E307)</f>
        <v>#REF!</v>
      </c>
      <c r="Q14" s="108" t="e">
        <f>COUNTIFS(福祉･介護!#REF!,福祉介護総括表!$Q$3,福祉･介護!$F$6:$F$24,H27事業コード表!E307)</f>
        <v>#REF!</v>
      </c>
      <c r="R14" s="109" t="e">
        <f>SUMIFS(福祉･介護!$L$6:$L$24,福祉･介護!#REF!,福祉介護総括表!$Q$3,福祉･介護!$F$6:$F$24,H27事業コード表!E307)</f>
        <v>#REF!</v>
      </c>
      <c r="S14" s="108" t="e">
        <f>COUNTIFS(福祉･介護!#REF!,福祉介護総括表!$S$3,福祉･介護!$F$6:$F$24,H27事業コード表!E307)</f>
        <v>#REF!</v>
      </c>
      <c r="T14" s="109" t="e">
        <f>SUMIFS(福祉･介護!$L$6:$L$24,福祉･介護!#REF!,福祉介護総括表!$S$3,福祉･介護!$F$6:$F$24,H27事業コード表!E307)</f>
        <v>#REF!</v>
      </c>
      <c r="U14" s="108" t="e">
        <f>COUNTIFS(福祉･介護!#REF!,福祉介護総括表!$U$3,福祉･介護!$F$6:$F$24,H27事業コード表!E307)</f>
        <v>#REF!</v>
      </c>
      <c r="V14" s="109" t="e">
        <f>SUMIFS(福祉･介護!$L$6:$L$24,福祉･介護!#REF!,福祉介護総括表!$U$3,福祉･介護!$F$6:$F$24,H27事業コード表!E307)</f>
        <v>#REF!</v>
      </c>
      <c r="W14" s="108" t="e">
        <f>COUNTIFS(福祉･介護!#REF!,福祉介護総括表!$W$3,福祉･介護!$F$6:$F$24,H27事業コード表!E307)</f>
        <v>#REF!</v>
      </c>
      <c r="X14" s="109" t="e">
        <f>SUMIFS(福祉･介護!$L$6:$L$24,福祉･介護!#REF!,福祉介護総括表!$W$3,福祉･介護!$F$6:$F$24,H27事業コード表!E307)</f>
        <v>#REF!</v>
      </c>
      <c r="Y14" s="108" t="e">
        <f>COUNTIFS(福祉･介護!#REF!,福祉介護総括表!$Y$3,福祉･介護!$F$6:$F$24,H27事業コード表!E307)</f>
        <v>#REF!</v>
      </c>
      <c r="Z14" s="109" t="e">
        <f>SUMIFS(福祉･介護!$L$6:$L$24,福祉･介護!#REF!,福祉介護総括表!$Y$3,福祉･介護!$F$6:$F$24,H27事業コード表!E307)</f>
        <v>#REF!</v>
      </c>
      <c r="AA14" s="108" t="e">
        <f>COUNTIFS(福祉･介護!#REF!,福祉介護総括表!$AA$3,福祉･介護!$F$6:$F$24,H27事業コード表!E307)</f>
        <v>#REF!</v>
      </c>
      <c r="AB14" s="109" t="e">
        <f>SUMIFS(福祉･介護!$L$6:$L$24,福祉･介護!#REF!,福祉介護総括表!$AA$3,福祉･介護!$F$6:$F$24,H27事業コード表!E307)</f>
        <v>#REF!</v>
      </c>
      <c r="AC14" s="108" t="e">
        <f>COUNTIFS(福祉･介護!#REF!,福祉介護総括表!$AC$3,福祉･介護!$F$6:$F$24,H27事業コード表!E307)</f>
        <v>#REF!</v>
      </c>
      <c r="AD14" s="109" t="e">
        <f>SUMIFS(福祉･介護!$L$6:$L$24,福祉･介護!#REF!,福祉介護総括表!$AC$3,福祉･介護!$F$6:$F$24,H27事業コード表!E307)</f>
        <v>#REF!</v>
      </c>
      <c r="AE14" s="108" t="e">
        <f>COUNTIFS(福祉･介護!#REF!,福祉介護総括表!$AE$3,福祉･介護!$F$6:$F$24,H27事業コード表!E307)</f>
        <v>#REF!</v>
      </c>
      <c r="AF14" s="109" t="e">
        <f>SUMIFS(福祉･介護!$L$6:$L$24,福祉･介護!#REF!,福祉介護総括表!$AE$3,福祉･介護!$F$6:$F$24,H27事業コード表!E307)</f>
        <v>#REF!</v>
      </c>
      <c r="AG14" s="108" t="e">
        <f>COUNTIFS(福祉･介護!#REF!,福祉介護総括表!$AG$3,福祉･介護!$F$6:$F$24,H27事業コード表!E307)</f>
        <v>#REF!</v>
      </c>
      <c r="AH14" s="109" t="e">
        <f>SUMIFS(福祉･介護!$L$6:$L$24,福祉･介護!#REF!,福祉介護総括表!$AG$3,福祉･介護!$F$6:$F$24,H27事業コード表!E307)</f>
        <v>#REF!</v>
      </c>
      <c r="AI14" s="108" t="e">
        <f>COUNTIFS(福祉･介護!#REF!,福祉介護総括表!$AI$3,福祉･介護!$F$6:$F$24,H27事業コード表!E307)</f>
        <v>#REF!</v>
      </c>
      <c r="AJ14" s="109" t="e">
        <f>SUMIFS(福祉･介護!$L$6:$L$24,福祉･介護!#REF!,福祉介護総括表!$AI$3,福祉･介護!$F$6:$F$24,H27事業コード表!E307)</f>
        <v>#REF!</v>
      </c>
      <c r="AK14" s="108" t="e">
        <f>COUNTIFS(福祉･介護!#REF!,福祉介護総括表!$AK$3,福祉･介護!$F$6:$F$24,H27事業コード表!E307)</f>
        <v>#REF!</v>
      </c>
      <c r="AL14" s="109" t="e">
        <f>SUMIFS(福祉･介護!$L$6:$L$24,福祉･介護!#REF!,福祉介護総括表!$AK$3,福祉･介護!$F$6:$F$24,H27事業コード表!E307)</f>
        <v>#REF!</v>
      </c>
      <c r="AM14" s="108" t="e">
        <f>COUNTIFS(福祉･介護!#REF!,福祉介護総括表!$AM$3,福祉･介護!$F$6:$F$24,H27事業コード表!E307)</f>
        <v>#REF!</v>
      </c>
      <c r="AN14" s="109" t="e">
        <f>SUMIFS(福祉･介護!$L$6:$L$24,福祉･介護!#REF!,福祉介護総括表!$AM$3,福祉･介護!$F$6:$F$24,H27事業コード表!E307)</f>
        <v>#REF!</v>
      </c>
      <c r="AO14" s="108" t="e">
        <f>COUNTIFS(福祉･介護!#REF!,福祉介護総括表!$AO$3,福祉･介護!$F$6:$F$24,H27事業コード表!E307)</f>
        <v>#REF!</v>
      </c>
      <c r="AP14" s="109" t="e">
        <f>SUMIFS(福祉･介護!$L$6:$L$24,福祉･介護!#REF!,福祉介護総括表!$AO$3,福祉･介護!$F$6:$F$24,H27事業コード表!E307)</f>
        <v>#REF!</v>
      </c>
      <c r="AQ14" s="108" t="e">
        <f>COUNTIFS(福祉･介護!#REF!,福祉介護総括表!$AQ$3,福祉･介護!$F$6:$F$24,H27事業コード表!E307)</f>
        <v>#REF!</v>
      </c>
      <c r="AR14" s="109" t="e">
        <f>SUMIFS(福祉･介護!$L$6:$L$24,福祉･介護!#REF!,福祉介護総括表!$AQ$3,福祉･介護!$F$6:$F$24,H27事業コード表!E307)</f>
        <v>#REF!</v>
      </c>
      <c r="AS14" s="108" t="e">
        <f>COUNTIFS(福祉･介護!#REF!,福祉介護総括表!$AS$3,福祉･介護!$F$6:$F$24,H27事業コード表!E307)</f>
        <v>#REF!</v>
      </c>
      <c r="AT14" s="109" t="e">
        <f>SUMIFS(福祉･介護!$L$6:$L$24,福祉･介護!#REF!,福祉介護総括表!$AS$3,福祉･介護!$F$6:$F$24,H27事業コード表!E307)</f>
        <v>#REF!</v>
      </c>
      <c r="AU14" s="108" t="e">
        <f>COUNTIFS(福祉･介護!#REF!,福祉介護総括表!$AU$3,福祉･介護!$F$6:$F$24,H27事業コード表!E307)</f>
        <v>#REF!</v>
      </c>
      <c r="AV14" s="109" t="e">
        <f>SUMIFS(福祉･介護!$L$6:$L$24,福祉･介護!#REF!,福祉介護総括表!$AU$3,福祉･介護!$F$6:$F$24,H27事業コード表!E307)</f>
        <v>#REF!</v>
      </c>
      <c r="AW14" s="108" t="e">
        <f>COUNTIFS(福祉･介護!#REF!,福祉介護総括表!$AW$3,福祉･介護!$F$6:$F$24,H27事業コード表!E307)</f>
        <v>#REF!</v>
      </c>
      <c r="AX14" s="109" t="e">
        <f>SUMIFS(福祉･介護!$L$6:$L$24,福祉･介護!#REF!,福祉介護総括表!$AW$3,福祉･介護!$F$6:$F$24,H27事業コード表!E307)</f>
        <v>#REF!</v>
      </c>
      <c r="AY14" s="108" t="e">
        <f>COUNTIFS(福祉･介護!#REF!,福祉介護総括表!$AY$3,福祉･介護!$F$6:$F$24,H27事業コード表!E307)</f>
        <v>#REF!</v>
      </c>
      <c r="AZ14" s="109" t="e">
        <f>SUMIFS(福祉･介護!$L$6:$L$24,福祉･介護!#REF!,福祉介護総括表!$AY$3,福祉･介護!$F$6:$F$24,H27事業コード表!E307)</f>
        <v>#REF!</v>
      </c>
      <c r="BA14" s="114">
        <f t="shared" si="0"/>
        <v>24</v>
      </c>
      <c r="BB14" s="115" t="e">
        <f t="shared" si="1"/>
        <v>#REF!</v>
      </c>
      <c r="BC14" s="116" t="e">
        <f t="shared" si="2"/>
        <v>#REF!</v>
      </c>
    </row>
    <row r="15" spans="1:55" ht="21.95" customHeight="1">
      <c r="A15" s="224"/>
      <c r="B15" s="233" t="s">
        <v>662</v>
      </c>
      <c r="C15" s="234"/>
      <c r="D15" s="235"/>
      <c r="E15" s="117" t="e">
        <f>SUM(E5:E14)</f>
        <v>#REF!</v>
      </c>
      <c r="F15" s="118" t="e">
        <f>SUM(F5:F14)</f>
        <v>#REF!</v>
      </c>
      <c r="G15" s="117" t="e">
        <f t="shared" ref="G15:AZ15" si="3">SUM(G5:G14)</f>
        <v>#REF!</v>
      </c>
      <c r="H15" s="118" t="e">
        <f t="shared" si="3"/>
        <v>#REF!</v>
      </c>
      <c r="I15" s="117" t="e">
        <f t="shared" si="3"/>
        <v>#REF!</v>
      </c>
      <c r="J15" s="118" t="e">
        <f t="shared" si="3"/>
        <v>#REF!</v>
      </c>
      <c r="K15" s="117" t="e">
        <f t="shared" si="3"/>
        <v>#REF!</v>
      </c>
      <c r="L15" s="118" t="e">
        <f t="shared" si="3"/>
        <v>#REF!</v>
      </c>
      <c r="M15" s="117" t="e">
        <f t="shared" si="3"/>
        <v>#REF!</v>
      </c>
      <c r="N15" s="118" t="e">
        <f t="shared" si="3"/>
        <v>#REF!</v>
      </c>
      <c r="O15" s="117" t="e">
        <f t="shared" si="3"/>
        <v>#REF!</v>
      </c>
      <c r="P15" s="118" t="e">
        <f t="shared" si="3"/>
        <v>#REF!</v>
      </c>
      <c r="Q15" s="117" t="e">
        <f t="shared" si="3"/>
        <v>#REF!</v>
      </c>
      <c r="R15" s="118" t="e">
        <f t="shared" si="3"/>
        <v>#REF!</v>
      </c>
      <c r="S15" s="117" t="e">
        <f t="shared" si="3"/>
        <v>#REF!</v>
      </c>
      <c r="T15" s="118" t="e">
        <f t="shared" si="3"/>
        <v>#REF!</v>
      </c>
      <c r="U15" s="117" t="e">
        <f t="shared" si="3"/>
        <v>#REF!</v>
      </c>
      <c r="V15" s="118" t="e">
        <f t="shared" si="3"/>
        <v>#REF!</v>
      </c>
      <c r="W15" s="117" t="e">
        <f t="shared" si="3"/>
        <v>#REF!</v>
      </c>
      <c r="X15" s="118" t="e">
        <f t="shared" si="3"/>
        <v>#REF!</v>
      </c>
      <c r="Y15" s="117" t="e">
        <f t="shared" si="3"/>
        <v>#REF!</v>
      </c>
      <c r="Z15" s="118" t="e">
        <f t="shared" si="3"/>
        <v>#REF!</v>
      </c>
      <c r="AA15" s="117" t="e">
        <f t="shared" si="3"/>
        <v>#REF!</v>
      </c>
      <c r="AB15" s="118" t="e">
        <f t="shared" si="3"/>
        <v>#REF!</v>
      </c>
      <c r="AC15" s="117" t="e">
        <f t="shared" si="3"/>
        <v>#REF!</v>
      </c>
      <c r="AD15" s="118" t="e">
        <f t="shared" si="3"/>
        <v>#REF!</v>
      </c>
      <c r="AE15" s="117" t="e">
        <f t="shared" si="3"/>
        <v>#REF!</v>
      </c>
      <c r="AF15" s="118" t="e">
        <f t="shared" si="3"/>
        <v>#REF!</v>
      </c>
      <c r="AG15" s="117" t="e">
        <f t="shared" si="3"/>
        <v>#REF!</v>
      </c>
      <c r="AH15" s="118" t="e">
        <f t="shared" si="3"/>
        <v>#REF!</v>
      </c>
      <c r="AI15" s="117" t="e">
        <f t="shared" si="3"/>
        <v>#REF!</v>
      </c>
      <c r="AJ15" s="118" t="e">
        <f t="shared" si="3"/>
        <v>#REF!</v>
      </c>
      <c r="AK15" s="117" t="e">
        <f t="shared" si="3"/>
        <v>#REF!</v>
      </c>
      <c r="AL15" s="118" t="e">
        <f t="shared" si="3"/>
        <v>#REF!</v>
      </c>
      <c r="AM15" s="117" t="e">
        <f t="shared" si="3"/>
        <v>#REF!</v>
      </c>
      <c r="AN15" s="118" t="e">
        <f t="shared" si="3"/>
        <v>#REF!</v>
      </c>
      <c r="AO15" s="117" t="e">
        <f t="shared" si="3"/>
        <v>#REF!</v>
      </c>
      <c r="AP15" s="118" t="e">
        <f t="shared" si="3"/>
        <v>#REF!</v>
      </c>
      <c r="AQ15" s="117" t="e">
        <f t="shared" si="3"/>
        <v>#REF!</v>
      </c>
      <c r="AR15" s="118" t="e">
        <f t="shared" si="3"/>
        <v>#REF!</v>
      </c>
      <c r="AS15" s="117" t="e">
        <f t="shared" si="3"/>
        <v>#REF!</v>
      </c>
      <c r="AT15" s="118" t="e">
        <f t="shared" si="3"/>
        <v>#REF!</v>
      </c>
      <c r="AU15" s="117" t="e">
        <f t="shared" si="3"/>
        <v>#REF!</v>
      </c>
      <c r="AV15" s="118" t="e">
        <f t="shared" si="3"/>
        <v>#REF!</v>
      </c>
      <c r="AW15" s="117" t="e">
        <f t="shared" si="3"/>
        <v>#REF!</v>
      </c>
      <c r="AX15" s="118" t="e">
        <f t="shared" si="3"/>
        <v>#REF!</v>
      </c>
      <c r="AY15" s="117" t="e">
        <f t="shared" si="3"/>
        <v>#REF!</v>
      </c>
      <c r="AZ15" s="118" t="e">
        <f t="shared" si="3"/>
        <v>#REF!</v>
      </c>
      <c r="BA15" s="120">
        <f>SUM(BA5:BA14)</f>
        <v>240</v>
      </c>
      <c r="BB15" s="121" t="e">
        <f>SUM(BB5:BB14)</f>
        <v>#REF!</v>
      </c>
      <c r="BC15" s="122" t="e">
        <f>SUM(BC5:BC14)</f>
        <v>#REF!</v>
      </c>
    </row>
    <row r="16" spans="1:55" ht="18" customHeight="1">
      <c r="A16" s="222" t="s">
        <v>663</v>
      </c>
      <c r="B16" s="107" t="s">
        <v>664</v>
      </c>
      <c r="C16" s="225" t="s">
        <v>394</v>
      </c>
      <c r="D16" s="226"/>
      <c r="E16" s="108" t="e">
        <f>COUNTIFS(福祉･介護!#REF!,福祉介護総括表!$E$3,福祉･介護!$F$6:$F$24,H27事業コード表!E308)</f>
        <v>#REF!</v>
      </c>
      <c r="F16" s="109" t="e">
        <f>SUMIFS(福祉･介護!$L$6:$L$24,福祉･介護!#REF!,福祉介護総括表!$E$3,福祉･介護!$F$6:$F$24,H27事業コード表!E308)</f>
        <v>#REF!</v>
      </c>
      <c r="G16" s="108" t="e">
        <f>COUNTIFS(福祉･介護!#REF!,福祉介護総括表!$G$3,福祉･介護!$F$6:$F$24,H27事業コード表!E308)</f>
        <v>#REF!</v>
      </c>
      <c r="H16" s="109" t="e">
        <f>SUMIFS(福祉･介護!$L$6:$L$24,福祉･介護!#REF!,福祉介護総括表!$G$3,福祉･介護!$F$6:$F$24,H27事業コード表!E308)</f>
        <v>#REF!</v>
      </c>
      <c r="I16" s="108" t="e">
        <f>COUNTIFS(福祉･介護!#REF!,福祉介護総括表!$I$3,福祉･介護!$F$6:$F$24,H27事業コード表!E308)</f>
        <v>#REF!</v>
      </c>
      <c r="J16" s="109" t="e">
        <f>SUMIFS(福祉･介護!$L$6:$L$24,福祉･介護!#REF!,福祉介護総括表!$I$3,福祉･介護!$F$6:$F$24,H27事業コード表!E308)</f>
        <v>#REF!</v>
      </c>
      <c r="K16" s="108" t="e">
        <f>COUNTIFS(福祉･介護!#REF!,福祉介護総括表!$K$3,福祉･介護!$F$6:$F$24,H27事業コード表!E308)</f>
        <v>#REF!</v>
      </c>
      <c r="L16" s="109" t="e">
        <f>SUMIFS(福祉･介護!$L$6:$L$24,福祉･介護!#REF!,福祉介護総括表!$K$3,福祉･介護!$F$6:$F$24,H27事業コード表!E308)</f>
        <v>#REF!</v>
      </c>
      <c r="M16" s="108" t="e">
        <f>COUNTIFS(福祉･介護!#REF!,福祉介護総括表!$M$3,福祉･介護!$F$6:$F$24,H27事業コード表!E308)</f>
        <v>#REF!</v>
      </c>
      <c r="N16" s="109" t="e">
        <f>SUMIFS(福祉･介護!$L$6:$L$24,福祉･介護!#REF!,福祉介護総括表!$M$3,福祉･介護!$F$6:$F$24,H27事業コード表!E308)</f>
        <v>#REF!</v>
      </c>
      <c r="O16" s="108" t="e">
        <f>COUNTIFS(福祉･介護!#REF!,福祉介護総括表!$O$3,福祉･介護!$F$6:$F$24,H27事業コード表!E308)</f>
        <v>#REF!</v>
      </c>
      <c r="P16" s="109" t="e">
        <f>SUMIFS(福祉･介護!$L$6:$L$24,福祉･介護!#REF!,福祉介護総括表!$O$3,福祉･介護!$F$6:$F$24,H27事業コード表!E308)</f>
        <v>#REF!</v>
      </c>
      <c r="Q16" s="108" t="e">
        <f>COUNTIFS(福祉･介護!#REF!,福祉介護総括表!$Q$3,福祉･介護!$F$6:$F$24,H27事業コード表!E308)</f>
        <v>#REF!</v>
      </c>
      <c r="R16" s="109" t="e">
        <f>SUMIFS(福祉･介護!$L$6:$L$24,福祉･介護!#REF!,福祉介護総括表!$Q$3,福祉･介護!$F$6:$F$24,H27事業コード表!E308)</f>
        <v>#REF!</v>
      </c>
      <c r="S16" s="108" t="e">
        <f>COUNTIFS(福祉･介護!#REF!,福祉介護総括表!$S$3,福祉･介護!$F$6:$F$24,H27事業コード表!E308)</f>
        <v>#REF!</v>
      </c>
      <c r="T16" s="109" t="e">
        <f>SUMIFS(福祉･介護!$L$6:$L$24,福祉･介護!#REF!,福祉介護総括表!$S$3,福祉･介護!$F$6:$F$24,H27事業コード表!E308)</f>
        <v>#REF!</v>
      </c>
      <c r="U16" s="108" t="e">
        <f>COUNTIFS(福祉･介護!#REF!,福祉介護総括表!$U$3,福祉･介護!$F$6:$F$24,H27事業コード表!E308)</f>
        <v>#REF!</v>
      </c>
      <c r="V16" s="109" t="e">
        <f>SUMIFS(福祉･介護!$L$6:$L$24,福祉･介護!#REF!,福祉介護総括表!$U$3,福祉･介護!$F$6:$F$24,H27事業コード表!E308)</f>
        <v>#REF!</v>
      </c>
      <c r="W16" s="108" t="e">
        <f>COUNTIFS(福祉･介護!#REF!,福祉介護総括表!$W$3,福祉･介護!$F$6:$F$24,H27事業コード表!E308)</f>
        <v>#REF!</v>
      </c>
      <c r="X16" s="109" t="e">
        <f>SUMIFS(福祉･介護!$L$6:$L$24,福祉･介護!#REF!,福祉介護総括表!$W$3,福祉･介護!$F$6:$F$24,H27事業コード表!E308)</f>
        <v>#REF!</v>
      </c>
      <c r="Y16" s="108" t="e">
        <f>COUNTIFS(福祉･介護!#REF!,福祉介護総括表!$Y$3,福祉･介護!$F$6:$F$24,H27事業コード表!E308)</f>
        <v>#REF!</v>
      </c>
      <c r="Z16" s="109" t="e">
        <f>SUMIFS(福祉･介護!$L$6:$L$24,福祉･介護!#REF!,福祉介護総括表!$Y$3,福祉･介護!$F$6:$F$24,H27事業コード表!E308)</f>
        <v>#REF!</v>
      </c>
      <c r="AA16" s="108" t="e">
        <f>COUNTIFS(福祉･介護!#REF!,福祉介護総括表!$AA$3,福祉･介護!$F$6:$F$24,H27事業コード表!E308)</f>
        <v>#REF!</v>
      </c>
      <c r="AB16" s="109" t="e">
        <f>SUMIFS(福祉･介護!$L$6:$L$24,福祉･介護!#REF!,福祉介護総括表!$AA$3,福祉･介護!$F$6:$F$24,H27事業コード表!E308)</f>
        <v>#REF!</v>
      </c>
      <c r="AC16" s="108" t="e">
        <f>COUNTIFS(福祉･介護!#REF!,福祉介護総括表!$AC$3,福祉･介護!$F$6:$F$24,H27事業コード表!E308)</f>
        <v>#REF!</v>
      </c>
      <c r="AD16" s="109" t="e">
        <f>SUMIFS(福祉･介護!$L$6:$L$24,福祉･介護!#REF!,福祉介護総括表!$AC$3,福祉･介護!$F$6:$F$24,H27事業コード表!E308)</f>
        <v>#REF!</v>
      </c>
      <c r="AE16" s="108" t="e">
        <f>COUNTIFS(福祉･介護!#REF!,福祉介護総括表!$AE$3,福祉･介護!$F$6:$F$24,H27事業コード表!E308)</f>
        <v>#REF!</v>
      </c>
      <c r="AF16" s="109" t="e">
        <f>SUMIFS(福祉･介護!$L$6:$L$24,福祉･介護!#REF!,福祉介護総括表!$AE$3,福祉･介護!$F$6:$F$24,H27事業コード表!E308)</f>
        <v>#REF!</v>
      </c>
      <c r="AG16" s="108" t="e">
        <f>COUNTIFS(福祉･介護!#REF!,福祉介護総括表!$AG$3,福祉･介護!$F$6:$F$24,H27事業コード表!E308)</f>
        <v>#REF!</v>
      </c>
      <c r="AH16" s="109" t="e">
        <f>SUMIFS(福祉･介護!$L$6:$L$24,福祉･介護!#REF!,福祉介護総括表!$AG$3,福祉･介護!$F$6:$F$24,H27事業コード表!E308)</f>
        <v>#REF!</v>
      </c>
      <c r="AI16" s="108" t="e">
        <f>COUNTIFS(福祉･介護!#REF!,福祉介護総括表!$AI$3,福祉･介護!$F$6:$F$24,H27事業コード表!E308)</f>
        <v>#REF!</v>
      </c>
      <c r="AJ16" s="109" t="e">
        <f>SUMIFS(福祉･介護!$L$6:$L$24,福祉･介護!#REF!,福祉介護総括表!$AI$3,福祉･介護!$F$6:$F$24,H27事業コード表!E308)</f>
        <v>#REF!</v>
      </c>
      <c r="AK16" s="108" t="e">
        <f>COUNTIFS(福祉･介護!#REF!,福祉介護総括表!$AK$3,福祉･介護!$F$6:$F$24,H27事業コード表!E308)</f>
        <v>#REF!</v>
      </c>
      <c r="AL16" s="109" t="e">
        <f>SUMIFS(福祉･介護!$L$6:$L$24,福祉･介護!#REF!,福祉介護総括表!$AK$3,福祉･介護!$F$6:$F$24,H27事業コード表!E308)</f>
        <v>#REF!</v>
      </c>
      <c r="AM16" s="108" t="e">
        <f>COUNTIFS(福祉･介護!#REF!,福祉介護総括表!$AM$3,福祉･介護!$F$6:$F$24,H27事業コード表!E308)</f>
        <v>#REF!</v>
      </c>
      <c r="AN16" s="109" t="e">
        <f>SUMIFS(福祉･介護!$L$6:$L$24,福祉･介護!#REF!,福祉介護総括表!$AM$3,福祉･介護!$F$6:$F$24,H27事業コード表!E308)</f>
        <v>#REF!</v>
      </c>
      <c r="AO16" s="108" t="e">
        <f>COUNTIFS(福祉･介護!#REF!,福祉介護総括表!$AO$3,福祉･介護!$F$6:$F$24,H27事業コード表!E308)</f>
        <v>#REF!</v>
      </c>
      <c r="AP16" s="109" t="e">
        <f>SUMIFS(福祉･介護!$L$6:$L$24,福祉･介護!#REF!,福祉介護総括表!$AO$3,福祉･介護!$F$6:$F$24,H27事業コード表!E308)</f>
        <v>#REF!</v>
      </c>
      <c r="AQ16" s="108" t="e">
        <f>COUNTIFS(福祉･介護!#REF!,福祉介護総括表!$AQ$3,福祉･介護!$F$6:$F$24,H27事業コード表!E308)</f>
        <v>#REF!</v>
      </c>
      <c r="AR16" s="109" t="e">
        <f>SUMIFS(福祉･介護!$L$6:$L$24,福祉･介護!#REF!,福祉介護総括表!$AQ$3,福祉･介護!$F$6:$F$24,H27事業コード表!E308)</f>
        <v>#REF!</v>
      </c>
      <c r="AS16" s="108" t="e">
        <f>COUNTIFS(福祉･介護!#REF!,福祉介護総括表!$AS$3,福祉･介護!$F$6:$F$24,H27事業コード表!E308)</f>
        <v>#REF!</v>
      </c>
      <c r="AT16" s="109" t="e">
        <f>SUMIFS(福祉･介護!$L$6:$L$24,福祉･介護!#REF!,福祉介護総括表!$AS$3,福祉･介護!$F$6:$F$24,H27事業コード表!E308)</f>
        <v>#REF!</v>
      </c>
      <c r="AU16" s="108" t="e">
        <f>COUNTIFS(福祉･介護!#REF!,福祉介護総括表!$AU$3,福祉･介護!$F$6:$F$24,H27事業コード表!E308)</f>
        <v>#REF!</v>
      </c>
      <c r="AV16" s="109" t="e">
        <f>SUMIFS(福祉･介護!$L$6:$L$24,福祉･介護!#REF!,福祉介護総括表!$AU$3,福祉･介護!$F$6:$F$24,H27事業コード表!E308)</f>
        <v>#REF!</v>
      </c>
      <c r="AW16" s="108" t="e">
        <f>COUNTIFS(福祉･介護!#REF!,福祉介護総括表!$AW$3,福祉･介護!$F$6:$F$24,H27事業コード表!E308)</f>
        <v>#REF!</v>
      </c>
      <c r="AX16" s="109" t="e">
        <f>SUMIFS(福祉･介護!$L$6:$L$24,福祉･介護!#REF!,福祉介護総括表!$AW$3,福祉･介護!$F$6:$F$24,H27事業コード表!E308)</f>
        <v>#REF!</v>
      </c>
      <c r="AY16" s="108" t="e">
        <f>COUNTIFS(福祉･介護!#REF!,福祉介護総括表!$AY$3,福祉･介護!$F$6:$F$24,H27事業コード表!E308)</f>
        <v>#REF!</v>
      </c>
      <c r="AZ16" s="109" t="e">
        <f>SUMIFS(福祉･介護!$L$6:$L$24,福祉･介護!#REF!,福祉介護総括表!$AY$3,福祉･介護!$F$6:$F$24,H27事業コード表!E308)</f>
        <v>#REF!</v>
      </c>
      <c r="BA16" s="114">
        <f t="shared" ref="BA16:BA32" si="4">COUNTIF(E16,"&lt;&gt;0")+COUNTIF(G16,"&lt;&gt;0")+COUNTIF(I16,"&lt;&gt;0")+COUNTIF(K16,"&lt;&gt;0")+COUNTIF(M16,"&lt;&gt;0")+COUNTIF(O16,"&lt;&gt;0")+COUNTIF(Q16,"&lt;&gt;0")+COUNTIF(S16,"&lt;&gt;0")+COUNTIF(U16,"&lt;&gt;0")+COUNTIF(W16,"&lt;&gt;0")+COUNTIF(Y16,"&lt;&gt;0")+COUNTIF(AA16,"&lt;&gt;0")+COUNTIF(AC16,"&lt;&gt;0")+COUNTIF(AE16,"&lt;&gt;0")+COUNTIF(AG16,"&lt;&gt;0")+COUNTIF(AI16,"&lt;&gt;0")+COUNTIF(AK16,"&lt;&gt;0")+COUNTIF(AM16,"&lt;&gt;0")+COUNTIF(AO16,"&lt;&gt;0")+COUNTIF(AQ16,"&lt;&gt;0")+COUNTIF(AS16,"&lt;&gt;0")+COUNTIF(AU16,"&lt;&gt;0")+COUNTIF(AW16,"&lt;&gt;0")+COUNTIF(AY16,"&lt;&gt;0")</f>
        <v>24</v>
      </c>
      <c r="BB16" s="111" t="e">
        <f t="shared" ref="BB16:BB32" si="5">SUM(E16,G16,I16,K16,M16,O16,Q16,S16,U16,W16,Y16,AA16,AC16,AE16,AG16,AI16,AK16,AM16,AO16,AQ16,AS16,AU16,AW16,AY16)</f>
        <v>#REF!</v>
      </c>
      <c r="BC16" s="112" t="e">
        <f t="shared" ref="BC16:BC32" si="6">SUM(F16,H16,J16,L16,N16,P16,R16,T16,V16,X16,Z16,AB16,AD16,AF16,AH16,AJ16,AL16,AN16,AP16,AR16,AT16,AV16,AX16,AZ16)</f>
        <v>#REF!</v>
      </c>
    </row>
    <row r="17" spans="1:55" ht="18" customHeight="1">
      <c r="A17" s="223"/>
      <c r="B17" s="113" t="s">
        <v>665</v>
      </c>
      <c r="C17" s="225" t="s">
        <v>480</v>
      </c>
      <c r="D17" s="226"/>
      <c r="E17" s="108" t="e">
        <f>COUNTIFS(福祉･介護!#REF!,福祉介護総括表!$E$3,福祉･介護!$F$6:$F$24,H27事業コード表!E309)</f>
        <v>#REF!</v>
      </c>
      <c r="F17" s="109" t="e">
        <f>SUMIFS(福祉･介護!$L$6:$L$24,福祉･介護!#REF!,福祉介護総括表!$E$3,福祉･介護!$F$6:$F$24,H27事業コード表!E309)</f>
        <v>#REF!</v>
      </c>
      <c r="G17" s="108" t="e">
        <f>COUNTIFS(福祉･介護!#REF!,福祉介護総括表!$G$3,福祉･介護!$F$6:$F$24,H27事業コード表!E309)</f>
        <v>#REF!</v>
      </c>
      <c r="H17" s="109" t="e">
        <f>SUMIFS(福祉･介護!$L$6:$L$24,福祉･介護!#REF!,福祉介護総括表!$G$3,福祉･介護!$F$6:$F$24,H27事業コード表!E309)</f>
        <v>#REF!</v>
      </c>
      <c r="I17" s="108" t="e">
        <f>COUNTIFS(福祉･介護!#REF!,福祉介護総括表!$I$3,福祉･介護!$F$6:$F$24,H27事業コード表!E309)</f>
        <v>#REF!</v>
      </c>
      <c r="J17" s="109" t="e">
        <f>SUMIFS(福祉･介護!$L$6:$L$24,福祉･介護!#REF!,福祉介護総括表!$I$3,福祉･介護!$F$6:$F$24,H27事業コード表!E309)</f>
        <v>#REF!</v>
      </c>
      <c r="K17" s="108" t="e">
        <f>COUNTIFS(福祉･介護!#REF!,福祉介護総括表!$K$3,福祉･介護!$F$6:$F$24,H27事業コード表!E309)</f>
        <v>#REF!</v>
      </c>
      <c r="L17" s="109" t="e">
        <f>SUMIFS(福祉･介護!$L$6:$L$24,福祉･介護!#REF!,福祉介護総括表!$K$3,福祉･介護!$F$6:$F$24,H27事業コード表!E309)</f>
        <v>#REF!</v>
      </c>
      <c r="M17" s="108" t="e">
        <f>COUNTIFS(福祉･介護!#REF!,福祉介護総括表!$M$3,福祉･介護!$F$6:$F$24,H27事業コード表!E309)</f>
        <v>#REF!</v>
      </c>
      <c r="N17" s="109" t="e">
        <f>SUMIFS(福祉･介護!$L$6:$L$24,福祉･介護!#REF!,福祉介護総括表!$M$3,福祉･介護!$F$6:$F$24,H27事業コード表!E309)</f>
        <v>#REF!</v>
      </c>
      <c r="O17" s="108" t="e">
        <f>COUNTIFS(福祉･介護!#REF!,福祉介護総括表!$O$3,福祉･介護!$F$6:$F$24,H27事業コード表!E309)</f>
        <v>#REF!</v>
      </c>
      <c r="P17" s="109" t="e">
        <f>SUMIFS(福祉･介護!$L$6:$L$24,福祉･介護!#REF!,福祉介護総括表!$O$3,福祉･介護!$F$6:$F$24,H27事業コード表!E309)</f>
        <v>#REF!</v>
      </c>
      <c r="Q17" s="108" t="e">
        <f>COUNTIFS(福祉･介護!#REF!,福祉介護総括表!$Q$3,福祉･介護!$F$6:$F$24,H27事業コード表!E309)</f>
        <v>#REF!</v>
      </c>
      <c r="R17" s="109" t="e">
        <f>SUMIFS(福祉･介護!$L$6:$L$24,福祉･介護!#REF!,福祉介護総括表!$Q$3,福祉･介護!$F$6:$F$24,H27事業コード表!E309)</f>
        <v>#REF!</v>
      </c>
      <c r="S17" s="108" t="e">
        <f>COUNTIFS(福祉･介護!#REF!,福祉介護総括表!$S$3,福祉･介護!$F$6:$F$24,H27事業コード表!E309)</f>
        <v>#REF!</v>
      </c>
      <c r="T17" s="109" t="e">
        <f>SUMIFS(福祉･介護!$L$6:$L$24,福祉･介護!#REF!,福祉介護総括表!$S$3,福祉･介護!$F$6:$F$24,H27事業コード表!E309)</f>
        <v>#REF!</v>
      </c>
      <c r="U17" s="108" t="e">
        <f>COUNTIFS(福祉･介護!#REF!,福祉介護総括表!$U$3,福祉･介護!$F$6:$F$24,H27事業コード表!E309)</f>
        <v>#REF!</v>
      </c>
      <c r="V17" s="109" t="e">
        <f>SUMIFS(福祉･介護!$L$6:$L$24,福祉･介護!#REF!,福祉介護総括表!$U$3,福祉･介護!$F$6:$F$24,H27事業コード表!E309)</f>
        <v>#REF!</v>
      </c>
      <c r="W17" s="108" t="e">
        <f>COUNTIFS(福祉･介護!#REF!,福祉介護総括表!$W$3,福祉･介護!$F$6:$F$24,H27事業コード表!E309)</f>
        <v>#REF!</v>
      </c>
      <c r="X17" s="109" t="e">
        <f>SUMIFS(福祉･介護!$L$6:$L$24,福祉･介護!#REF!,福祉介護総括表!$W$3,福祉･介護!$F$6:$F$24,H27事業コード表!E309)</f>
        <v>#REF!</v>
      </c>
      <c r="Y17" s="108" t="e">
        <f>COUNTIFS(福祉･介護!#REF!,福祉介護総括表!$Y$3,福祉･介護!$F$6:$F$24,H27事業コード表!E309)</f>
        <v>#REF!</v>
      </c>
      <c r="Z17" s="109" t="e">
        <f>SUMIFS(福祉･介護!$L$6:$L$24,福祉･介護!#REF!,福祉介護総括表!$Y$3,福祉･介護!$F$6:$F$24,H27事業コード表!E309)</f>
        <v>#REF!</v>
      </c>
      <c r="AA17" s="108" t="e">
        <f>COUNTIFS(福祉･介護!#REF!,福祉介護総括表!$AA$3,福祉･介護!$F$6:$F$24,H27事業コード表!E309)</f>
        <v>#REF!</v>
      </c>
      <c r="AB17" s="109" t="e">
        <f>SUMIFS(福祉･介護!$L$6:$L$24,福祉･介護!#REF!,福祉介護総括表!$AA$3,福祉･介護!$F$6:$F$24,H27事業コード表!E309)</f>
        <v>#REF!</v>
      </c>
      <c r="AC17" s="108" t="e">
        <f>COUNTIFS(福祉･介護!#REF!,福祉介護総括表!$AC$3,福祉･介護!$F$6:$F$24,H27事業コード表!E309)</f>
        <v>#REF!</v>
      </c>
      <c r="AD17" s="109" t="e">
        <f>SUMIFS(福祉･介護!$L$6:$L$24,福祉･介護!#REF!,福祉介護総括表!$AC$3,福祉･介護!$F$6:$F$24,H27事業コード表!E309)</f>
        <v>#REF!</v>
      </c>
      <c r="AE17" s="108" t="e">
        <f>COUNTIFS(福祉･介護!#REF!,福祉介護総括表!$AE$3,福祉･介護!$F$6:$F$24,H27事業コード表!E309)</f>
        <v>#REF!</v>
      </c>
      <c r="AF17" s="109" t="e">
        <f>SUMIFS(福祉･介護!$L$6:$L$24,福祉･介護!#REF!,福祉介護総括表!$AE$3,福祉･介護!$F$6:$F$24,H27事業コード表!E309)</f>
        <v>#REF!</v>
      </c>
      <c r="AG17" s="108" t="e">
        <f>COUNTIFS(福祉･介護!#REF!,福祉介護総括表!$AG$3,福祉･介護!$F$6:$F$24,H27事業コード表!E309)</f>
        <v>#REF!</v>
      </c>
      <c r="AH17" s="109" t="e">
        <f>SUMIFS(福祉･介護!$L$6:$L$24,福祉･介護!#REF!,福祉介護総括表!$AG$3,福祉･介護!$F$6:$F$24,H27事業コード表!E309)</f>
        <v>#REF!</v>
      </c>
      <c r="AI17" s="108" t="e">
        <f>COUNTIFS(福祉･介護!#REF!,福祉介護総括表!$AI$3,福祉･介護!$F$6:$F$24,H27事業コード表!E309)</f>
        <v>#REF!</v>
      </c>
      <c r="AJ17" s="109" t="e">
        <f>SUMIFS(福祉･介護!$L$6:$L$24,福祉･介護!#REF!,福祉介護総括表!$AI$3,福祉･介護!$F$6:$F$24,H27事業コード表!E309)</f>
        <v>#REF!</v>
      </c>
      <c r="AK17" s="108" t="e">
        <f>COUNTIFS(福祉･介護!#REF!,福祉介護総括表!$AK$3,福祉･介護!$F$6:$F$24,H27事業コード表!E309)</f>
        <v>#REF!</v>
      </c>
      <c r="AL17" s="109" t="e">
        <f>SUMIFS(福祉･介護!$L$6:$L$24,福祉･介護!#REF!,福祉介護総括表!$AK$3,福祉･介護!$F$6:$F$24,H27事業コード表!E309)</f>
        <v>#REF!</v>
      </c>
      <c r="AM17" s="108" t="e">
        <f>COUNTIFS(福祉･介護!#REF!,福祉介護総括表!$AM$3,福祉･介護!$F$6:$F$24,H27事業コード表!E309)</f>
        <v>#REF!</v>
      </c>
      <c r="AN17" s="109" t="e">
        <f>SUMIFS(福祉･介護!$L$6:$L$24,福祉･介護!#REF!,福祉介護総括表!$AM$3,福祉･介護!$F$6:$F$24,H27事業コード表!E309)</f>
        <v>#REF!</v>
      </c>
      <c r="AO17" s="108" t="e">
        <f>COUNTIFS(福祉･介護!#REF!,福祉介護総括表!$AO$3,福祉･介護!$F$6:$F$24,H27事業コード表!E309)</f>
        <v>#REF!</v>
      </c>
      <c r="AP17" s="109" t="e">
        <f>SUMIFS(福祉･介護!$L$6:$L$24,福祉･介護!#REF!,福祉介護総括表!$AO$3,福祉･介護!$F$6:$F$24,H27事業コード表!E309)</f>
        <v>#REF!</v>
      </c>
      <c r="AQ17" s="108" t="e">
        <f>COUNTIFS(福祉･介護!#REF!,福祉介護総括表!$AQ$3,福祉･介護!$F$6:$F$24,H27事業コード表!E309)</f>
        <v>#REF!</v>
      </c>
      <c r="AR17" s="109" t="e">
        <f>SUMIFS(福祉･介護!$L$6:$L$24,福祉･介護!#REF!,福祉介護総括表!$AQ$3,福祉･介護!$F$6:$F$24,H27事業コード表!E309)</f>
        <v>#REF!</v>
      </c>
      <c r="AS17" s="108" t="e">
        <f>COUNTIFS(福祉･介護!#REF!,福祉介護総括表!$AS$3,福祉･介護!$F$6:$F$24,H27事業コード表!E309)</f>
        <v>#REF!</v>
      </c>
      <c r="AT17" s="109" t="e">
        <f>SUMIFS(福祉･介護!$L$6:$L$24,福祉･介護!#REF!,福祉介護総括表!$AS$3,福祉･介護!$F$6:$F$24,H27事業コード表!E309)</f>
        <v>#REF!</v>
      </c>
      <c r="AU17" s="108" t="e">
        <f>COUNTIFS(福祉･介護!#REF!,福祉介護総括表!$AU$3,福祉･介護!$F$6:$F$24,H27事業コード表!E309)</f>
        <v>#REF!</v>
      </c>
      <c r="AV17" s="109" t="e">
        <f>SUMIFS(福祉･介護!$L$6:$L$24,福祉･介護!#REF!,福祉介護総括表!$AU$3,福祉･介護!$F$6:$F$24,H27事業コード表!E309)</f>
        <v>#REF!</v>
      </c>
      <c r="AW17" s="108" t="e">
        <f>COUNTIFS(福祉･介護!#REF!,福祉介護総括表!$AW$3,福祉･介護!$F$6:$F$24,H27事業コード表!E309)</f>
        <v>#REF!</v>
      </c>
      <c r="AX17" s="109" t="e">
        <f>SUMIFS(福祉･介護!$L$6:$L$24,福祉･介護!#REF!,福祉介護総括表!$AW$3,福祉･介護!$F$6:$F$24,H27事業コード表!E309)</f>
        <v>#REF!</v>
      </c>
      <c r="AY17" s="108" t="e">
        <f>COUNTIFS(福祉･介護!#REF!,福祉介護総括表!$AY$3,福祉･介護!$F$6:$F$24,H27事業コード表!E309)</f>
        <v>#REF!</v>
      </c>
      <c r="AZ17" s="109" t="e">
        <f>SUMIFS(福祉･介護!$L$6:$L$24,福祉･介護!#REF!,福祉介護総括表!$AY$3,福祉･介護!$F$6:$F$24,H27事業コード表!E309)</f>
        <v>#REF!</v>
      </c>
      <c r="BA17" s="114">
        <f t="shared" si="4"/>
        <v>24</v>
      </c>
      <c r="BB17" s="111" t="e">
        <f t="shared" si="5"/>
        <v>#REF!</v>
      </c>
      <c r="BC17" s="112" t="e">
        <f t="shared" si="6"/>
        <v>#REF!</v>
      </c>
    </row>
    <row r="18" spans="1:55" ht="18" customHeight="1">
      <c r="A18" s="223"/>
      <c r="B18" s="113" t="s">
        <v>666</v>
      </c>
      <c r="C18" s="225" t="s">
        <v>397</v>
      </c>
      <c r="D18" s="226"/>
      <c r="E18" s="108" t="e">
        <f>COUNTIFS(福祉･介護!#REF!,福祉介護総括表!$E$3,福祉･介護!$F$6:$F$24,H27事業コード表!E310)</f>
        <v>#REF!</v>
      </c>
      <c r="F18" s="109" t="e">
        <f>SUMIFS(福祉･介護!$L$6:$L$24,福祉･介護!#REF!,福祉介護総括表!$E$3,福祉･介護!$F$6:$F$24,H27事業コード表!E310)</f>
        <v>#REF!</v>
      </c>
      <c r="G18" s="108" t="e">
        <f>COUNTIFS(福祉･介護!#REF!,福祉介護総括表!$G$3,福祉･介護!$F$6:$F$24,H27事業コード表!E310)</f>
        <v>#REF!</v>
      </c>
      <c r="H18" s="109" t="e">
        <f>SUMIFS(福祉･介護!$L$6:$L$24,福祉･介護!#REF!,福祉介護総括表!$G$3,福祉･介護!$F$6:$F$24,H27事業コード表!E310)</f>
        <v>#REF!</v>
      </c>
      <c r="I18" s="108" t="e">
        <f>COUNTIFS(福祉･介護!#REF!,福祉介護総括表!$I$3,福祉･介護!$F$6:$F$24,H27事業コード表!E310)</f>
        <v>#REF!</v>
      </c>
      <c r="J18" s="109" t="e">
        <f>SUMIFS(福祉･介護!$L$6:$L$24,福祉･介護!#REF!,福祉介護総括表!$I$3,福祉･介護!$F$6:$F$24,H27事業コード表!E310)</f>
        <v>#REF!</v>
      </c>
      <c r="K18" s="108" t="e">
        <f>COUNTIFS(福祉･介護!#REF!,福祉介護総括表!$K$3,福祉･介護!$F$6:$F$24,H27事業コード表!E310)</f>
        <v>#REF!</v>
      </c>
      <c r="L18" s="109" t="e">
        <f>SUMIFS(福祉･介護!$L$6:$L$24,福祉･介護!#REF!,福祉介護総括表!$K$3,福祉･介護!$F$6:$F$24,H27事業コード表!E310)</f>
        <v>#REF!</v>
      </c>
      <c r="M18" s="108" t="e">
        <f>COUNTIFS(福祉･介護!#REF!,福祉介護総括表!$M$3,福祉･介護!$F$6:$F$24,H27事業コード表!E310)</f>
        <v>#REF!</v>
      </c>
      <c r="N18" s="109" t="e">
        <f>SUMIFS(福祉･介護!$L$6:$L$24,福祉･介護!#REF!,福祉介護総括表!$M$3,福祉･介護!$F$6:$F$24,H27事業コード表!E310)</f>
        <v>#REF!</v>
      </c>
      <c r="O18" s="108" t="e">
        <f>COUNTIFS(福祉･介護!#REF!,福祉介護総括表!$O$3,福祉･介護!$F$6:$F$24,H27事業コード表!E310)</f>
        <v>#REF!</v>
      </c>
      <c r="P18" s="109" t="e">
        <f>SUMIFS(福祉･介護!$L$6:$L$24,福祉･介護!#REF!,福祉介護総括表!$O$3,福祉･介護!$F$6:$F$24,H27事業コード表!E310)</f>
        <v>#REF!</v>
      </c>
      <c r="Q18" s="108" t="e">
        <f>COUNTIFS(福祉･介護!#REF!,福祉介護総括表!$Q$3,福祉･介護!$F$6:$F$24,H27事業コード表!E310)</f>
        <v>#REF!</v>
      </c>
      <c r="R18" s="109" t="e">
        <f>SUMIFS(福祉･介護!$L$6:$L$24,福祉･介護!#REF!,福祉介護総括表!$Q$3,福祉･介護!$F$6:$F$24,H27事業コード表!E310)</f>
        <v>#REF!</v>
      </c>
      <c r="S18" s="108" t="e">
        <f>COUNTIFS(福祉･介護!#REF!,福祉介護総括表!$S$3,福祉･介護!$F$6:$F$24,H27事業コード表!E310)</f>
        <v>#REF!</v>
      </c>
      <c r="T18" s="109" t="e">
        <f>SUMIFS(福祉･介護!$L$6:$L$24,福祉･介護!#REF!,福祉介護総括表!$S$3,福祉･介護!$F$6:$F$24,H27事業コード表!E310)</f>
        <v>#REF!</v>
      </c>
      <c r="U18" s="108" t="e">
        <f>COUNTIFS(福祉･介護!#REF!,福祉介護総括表!$U$3,福祉･介護!$F$6:$F$24,H27事業コード表!E310)</f>
        <v>#REF!</v>
      </c>
      <c r="V18" s="109" t="e">
        <f>SUMIFS(福祉･介護!$L$6:$L$24,福祉･介護!#REF!,福祉介護総括表!$U$3,福祉･介護!$F$6:$F$24,H27事業コード表!E310)</f>
        <v>#REF!</v>
      </c>
      <c r="W18" s="108" t="e">
        <f>COUNTIFS(福祉･介護!#REF!,福祉介護総括表!$W$3,福祉･介護!$F$6:$F$24,H27事業コード表!E310)</f>
        <v>#REF!</v>
      </c>
      <c r="X18" s="109" t="e">
        <f>SUMIFS(福祉･介護!$L$6:$L$24,福祉･介護!#REF!,福祉介護総括表!$W$3,福祉･介護!$F$6:$F$24,H27事業コード表!E310)</f>
        <v>#REF!</v>
      </c>
      <c r="Y18" s="108" t="e">
        <f>COUNTIFS(福祉･介護!#REF!,福祉介護総括表!$Y$3,福祉･介護!$F$6:$F$24,H27事業コード表!E310)</f>
        <v>#REF!</v>
      </c>
      <c r="Z18" s="109" t="e">
        <f>SUMIFS(福祉･介護!$L$6:$L$24,福祉･介護!#REF!,福祉介護総括表!$Y$3,福祉･介護!$F$6:$F$24,H27事業コード表!E310)</f>
        <v>#REF!</v>
      </c>
      <c r="AA18" s="108" t="e">
        <f>COUNTIFS(福祉･介護!#REF!,福祉介護総括表!$AA$3,福祉･介護!$F$6:$F$24,H27事業コード表!E310)</f>
        <v>#REF!</v>
      </c>
      <c r="AB18" s="109" t="e">
        <f>SUMIFS(福祉･介護!$L$6:$L$24,福祉･介護!#REF!,福祉介護総括表!$AA$3,福祉･介護!$F$6:$F$24,H27事業コード表!E310)</f>
        <v>#REF!</v>
      </c>
      <c r="AC18" s="108" t="e">
        <f>COUNTIFS(福祉･介護!#REF!,福祉介護総括表!$AC$3,福祉･介護!$F$6:$F$24,H27事業コード表!E310)</f>
        <v>#REF!</v>
      </c>
      <c r="AD18" s="109" t="e">
        <f>SUMIFS(福祉･介護!$L$6:$L$24,福祉･介護!#REF!,福祉介護総括表!$AC$3,福祉･介護!$F$6:$F$24,H27事業コード表!E310)</f>
        <v>#REF!</v>
      </c>
      <c r="AE18" s="108" t="e">
        <f>COUNTIFS(福祉･介護!#REF!,福祉介護総括表!$AE$3,福祉･介護!$F$6:$F$24,H27事業コード表!E310)</f>
        <v>#REF!</v>
      </c>
      <c r="AF18" s="109" t="e">
        <f>SUMIFS(福祉･介護!$L$6:$L$24,福祉･介護!#REF!,福祉介護総括表!$AE$3,福祉･介護!$F$6:$F$24,H27事業コード表!E310)</f>
        <v>#REF!</v>
      </c>
      <c r="AG18" s="108" t="e">
        <f>COUNTIFS(福祉･介護!#REF!,福祉介護総括表!$AG$3,福祉･介護!$F$6:$F$24,H27事業コード表!E310)</f>
        <v>#REF!</v>
      </c>
      <c r="AH18" s="109" t="e">
        <f>SUMIFS(福祉･介護!$L$6:$L$24,福祉･介護!#REF!,福祉介護総括表!$AG$3,福祉･介護!$F$6:$F$24,H27事業コード表!E310)</f>
        <v>#REF!</v>
      </c>
      <c r="AI18" s="108" t="e">
        <f>COUNTIFS(福祉･介護!#REF!,福祉介護総括表!$AI$3,福祉･介護!$F$6:$F$24,H27事業コード表!E310)</f>
        <v>#REF!</v>
      </c>
      <c r="AJ18" s="109" t="e">
        <f>SUMIFS(福祉･介護!$L$6:$L$24,福祉･介護!#REF!,福祉介護総括表!$AI$3,福祉･介護!$F$6:$F$24,H27事業コード表!E310)</f>
        <v>#REF!</v>
      </c>
      <c r="AK18" s="108" t="e">
        <f>COUNTIFS(福祉･介護!#REF!,福祉介護総括表!$AK$3,福祉･介護!$F$6:$F$24,H27事業コード表!E310)</f>
        <v>#REF!</v>
      </c>
      <c r="AL18" s="109" t="e">
        <f>SUMIFS(福祉･介護!$L$6:$L$24,福祉･介護!#REF!,福祉介護総括表!$AK$3,福祉･介護!$F$6:$F$24,H27事業コード表!E310)</f>
        <v>#REF!</v>
      </c>
      <c r="AM18" s="108" t="e">
        <f>COUNTIFS(福祉･介護!#REF!,福祉介護総括表!$AM$3,福祉･介護!$F$6:$F$24,H27事業コード表!E310)</f>
        <v>#REF!</v>
      </c>
      <c r="AN18" s="109" t="e">
        <f>SUMIFS(福祉･介護!$L$6:$L$24,福祉･介護!#REF!,福祉介護総括表!$AM$3,福祉･介護!$F$6:$F$24,H27事業コード表!E310)</f>
        <v>#REF!</v>
      </c>
      <c r="AO18" s="108" t="e">
        <f>COUNTIFS(福祉･介護!#REF!,福祉介護総括表!$AO$3,福祉･介護!$F$6:$F$24,H27事業コード表!E310)</f>
        <v>#REF!</v>
      </c>
      <c r="AP18" s="109" t="e">
        <f>SUMIFS(福祉･介護!$L$6:$L$24,福祉･介護!#REF!,福祉介護総括表!$AO$3,福祉･介護!$F$6:$F$24,H27事業コード表!E310)</f>
        <v>#REF!</v>
      </c>
      <c r="AQ18" s="108" t="e">
        <f>COUNTIFS(福祉･介護!#REF!,福祉介護総括表!$AQ$3,福祉･介護!$F$6:$F$24,H27事業コード表!E310)</f>
        <v>#REF!</v>
      </c>
      <c r="AR18" s="109" t="e">
        <f>SUMIFS(福祉･介護!$L$6:$L$24,福祉･介護!#REF!,福祉介護総括表!$AQ$3,福祉･介護!$F$6:$F$24,H27事業コード表!E310)</f>
        <v>#REF!</v>
      </c>
      <c r="AS18" s="108" t="e">
        <f>COUNTIFS(福祉･介護!#REF!,福祉介護総括表!$AS$3,福祉･介護!$F$6:$F$24,H27事業コード表!E310)</f>
        <v>#REF!</v>
      </c>
      <c r="AT18" s="109" t="e">
        <f>SUMIFS(福祉･介護!$L$6:$L$24,福祉･介護!#REF!,福祉介護総括表!$AS$3,福祉･介護!$F$6:$F$24,H27事業コード表!E310)</f>
        <v>#REF!</v>
      </c>
      <c r="AU18" s="108" t="e">
        <f>COUNTIFS(福祉･介護!#REF!,福祉介護総括表!$AU$3,福祉･介護!$F$6:$F$24,H27事業コード表!E310)</f>
        <v>#REF!</v>
      </c>
      <c r="AV18" s="109" t="e">
        <f>SUMIFS(福祉･介護!$L$6:$L$24,福祉･介護!#REF!,福祉介護総括表!$AU$3,福祉･介護!$F$6:$F$24,H27事業コード表!E310)</f>
        <v>#REF!</v>
      </c>
      <c r="AW18" s="108" t="e">
        <f>COUNTIFS(福祉･介護!#REF!,福祉介護総括表!$AW$3,福祉･介護!$F$6:$F$24,H27事業コード表!E310)</f>
        <v>#REF!</v>
      </c>
      <c r="AX18" s="109" t="e">
        <f>SUMIFS(福祉･介護!$L$6:$L$24,福祉･介護!#REF!,福祉介護総括表!$AW$3,福祉･介護!$F$6:$F$24,H27事業コード表!E310)</f>
        <v>#REF!</v>
      </c>
      <c r="AY18" s="108" t="e">
        <f>COUNTIFS(福祉･介護!#REF!,福祉介護総括表!$AY$3,福祉･介護!$F$6:$F$24,H27事業コード表!E310)</f>
        <v>#REF!</v>
      </c>
      <c r="AZ18" s="109" t="e">
        <f>SUMIFS(福祉･介護!$L$6:$L$24,福祉･介護!#REF!,福祉介護総括表!$AY$3,福祉･介護!$F$6:$F$24,H27事業コード表!E310)</f>
        <v>#REF!</v>
      </c>
      <c r="BA18" s="114">
        <f t="shared" si="4"/>
        <v>24</v>
      </c>
      <c r="BB18" s="111" t="e">
        <f t="shared" si="5"/>
        <v>#REF!</v>
      </c>
      <c r="BC18" s="112" t="e">
        <f t="shared" si="6"/>
        <v>#REF!</v>
      </c>
    </row>
    <row r="19" spans="1:55" ht="18" customHeight="1">
      <c r="A19" s="223"/>
      <c r="B19" s="113" t="s">
        <v>667</v>
      </c>
      <c r="C19" s="231" t="s">
        <v>481</v>
      </c>
      <c r="D19" s="232"/>
      <c r="E19" s="108" t="e">
        <f>COUNTIFS(福祉･介護!#REF!,福祉介護総括表!$E$3,福祉･介護!$F$6:$F$24,H27事業コード表!E311)</f>
        <v>#REF!</v>
      </c>
      <c r="F19" s="109" t="e">
        <f>SUMIFS(福祉･介護!$L$6:$L$24,福祉･介護!#REF!,福祉介護総括表!$E$3,福祉･介護!$F$6:$F$24,H27事業コード表!E311)</f>
        <v>#REF!</v>
      </c>
      <c r="G19" s="108" t="e">
        <f>COUNTIFS(福祉･介護!#REF!,福祉介護総括表!$G$3,福祉･介護!$F$6:$F$24,H27事業コード表!E311)</f>
        <v>#REF!</v>
      </c>
      <c r="H19" s="109" t="e">
        <f>SUMIFS(福祉･介護!$L$6:$L$24,福祉･介護!#REF!,福祉介護総括表!$G$3,福祉･介護!$F$6:$F$24,H27事業コード表!E311)</f>
        <v>#REF!</v>
      </c>
      <c r="I19" s="108" t="e">
        <f>COUNTIFS(福祉･介護!#REF!,福祉介護総括表!$I$3,福祉･介護!$F$6:$F$24,H27事業コード表!E311)</f>
        <v>#REF!</v>
      </c>
      <c r="J19" s="109" t="e">
        <f>SUMIFS(福祉･介護!$L$6:$L$24,福祉･介護!#REF!,福祉介護総括表!$I$3,福祉･介護!$F$6:$F$24,H27事業コード表!E311)</f>
        <v>#REF!</v>
      </c>
      <c r="K19" s="108" t="e">
        <f>COUNTIFS(福祉･介護!#REF!,福祉介護総括表!$K$3,福祉･介護!$F$6:$F$24,H27事業コード表!E311)</f>
        <v>#REF!</v>
      </c>
      <c r="L19" s="109" t="e">
        <f>SUMIFS(福祉･介護!$L$6:$L$24,福祉･介護!#REF!,福祉介護総括表!$K$3,福祉･介護!$F$6:$F$24,H27事業コード表!E311)</f>
        <v>#REF!</v>
      </c>
      <c r="M19" s="108" t="e">
        <f>COUNTIFS(福祉･介護!#REF!,福祉介護総括表!$M$3,福祉･介護!$F$6:$F$24,H27事業コード表!E311)</f>
        <v>#REF!</v>
      </c>
      <c r="N19" s="109" t="e">
        <f>SUMIFS(福祉･介護!$L$6:$L$24,福祉･介護!#REF!,福祉介護総括表!$M$3,福祉･介護!$F$6:$F$24,H27事業コード表!E311)</f>
        <v>#REF!</v>
      </c>
      <c r="O19" s="108" t="e">
        <f>COUNTIFS(福祉･介護!#REF!,福祉介護総括表!$O$3,福祉･介護!$F$6:$F$24,H27事業コード表!E311)</f>
        <v>#REF!</v>
      </c>
      <c r="P19" s="109" t="e">
        <f>SUMIFS(福祉･介護!$L$6:$L$24,福祉･介護!#REF!,福祉介護総括表!$O$3,福祉･介護!$F$6:$F$24,H27事業コード表!E311)</f>
        <v>#REF!</v>
      </c>
      <c r="Q19" s="108" t="e">
        <f>COUNTIFS(福祉･介護!#REF!,福祉介護総括表!$Q$3,福祉･介護!$F$6:$F$24,H27事業コード表!E311)</f>
        <v>#REF!</v>
      </c>
      <c r="R19" s="109" t="e">
        <f>SUMIFS(福祉･介護!$L$6:$L$24,福祉･介護!#REF!,福祉介護総括表!$Q$3,福祉･介護!$F$6:$F$24,H27事業コード表!E311)</f>
        <v>#REF!</v>
      </c>
      <c r="S19" s="108" t="e">
        <f>COUNTIFS(福祉･介護!#REF!,福祉介護総括表!$S$3,福祉･介護!$F$6:$F$24,H27事業コード表!E311)</f>
        <v>#REF!</v>
      </c>
      <c r="T19" s="109" t="e">
        <f>SUMIFS(福祉･介護!$L$6:$L$24,福祉･介護!#REF!,福祉介護総括表!$S$3,福祉･介護!$F$6:$F$24,H27事業コード表!E311)</f>
        <v>#REF!</v>
      </c>
      <c r="U19" s="108" t="e">
        <f>COUNTIFS(福祉･介護!#REF!,福祉介護総括表!$U$3,福祉･介護!$F$6:$F$24,H27事業コード表!E311)</f>
        <v>#REF!</v>
      </c>
      <c r="V19" s="109" t="e">
        <f>SUMIFS(福祉･介護!$L$6:$L$24,福祉･介護!#REF!,福祉介護総括表!$U$3,福祉･介護!$F$6:$F$24,H27事業コード表!E311)</f>
        <v>#REF!</v>
      </c>
      <c r="W19" s="108" t="e">
        <f>COUNTIFS(福祉･介護!#REF!,福祉介護総括表!$W$3,福祉･介護!$F$6:$F$24,H27事業コード表!E311)</f>
        <v>#REF!</v>
      </c>
      <c r="X19" s="109" t="e">
        <f>SUMIFS(福祉･介護!$L$6:$L$24,福祉･介護!#REF!,福祉介護総括表!$W$3,福祉･介護!$F$6:$F$24,H27事業コード表!E311)</f>
        <v>#REF!</v>
      </c>
      <c r="Y19" s="108" t="e">
        <f>COUNTIFS(福祉･介護!#REF!,福祉介護総括表!$Y$3,福祉･介護!$F$6:$F$24,H27事業コード表!E311)</f>
        <v>#REF!</v>
      </c>
      <c r="Z19" s="109" t="e">
        <f>SUMIFS(福祉･介護!$L$6:$L$24,福祉･介護!#REF!,福祉介護総括表!$Y$3,福祉･介護!$F$6:$F$24,H27事業コード表!E311)</f>
        <v>#REF!</v>
      </c>
      <c r="AA19" s="108" t="e">
        <f>COUNTIFS(福祉･介護!#REF!,福祉介護総括表!$AA$3,福祉･介護!$F$6:$F$24,H27事業コード表!E311)</f>
        <v>#REF!</v>
      </c>
      <c r="AB19" s="109" t="e">
        <f>SUMIFS(福祉･介護!$L$6:$L$24,福祉･介護!#REF!,福祉介護総括表!$AA$3,福祉･介護!$F$6:$F$24,H27事業コード表!E311)</f>
        <v>#REF!</v>
      </c>
      <c r="AC19" s="108" t="e">
        <f>COUNTIFS(福祉･介護!#REF!,福祉介護総括表!$AC$3,福祉･介護!$F$6:$F$24,H27事業コード表!E311)</f>
        <v>#REF!</v>
      </c>
      <c r="AD19" s="109" t="e">
        <f>SUMIFS(福祉･介護!$L$6:$L$24,福祉･介護!#REF!,福祉介護総括表!$AC$3,福祉･介護!$F$6:$F$24,H27事業コード表!E311)</f>
        <v>#REF!</v>
      </c>
      <c r="AE19" s="108" t="e">
        <f>COUNTIFS(福祉･介護!#REF!,福祉介護総括表!$AE$3,福祉･介護!$F$6:$F$24,H27事業コード表!E311)</f>
        <v>#REF!</v>
      </c>
      <c r="AF19" s="109" t="e">
        <f>SUMIFS(福祉･介護!$L$6:$L$24,福祉･介護!#REF!,福祉介護総括表!$AE$3,福祉･介護!$F$6:$F$24,H27事業コード表!E311)</f>
        <v>#REF!</v>
      </c>
      <c r="AG19" s="108" t="e">
        <f>COUNTIFS(福祉･介護!#REF!,福祉介護総括表!$AG$3,福祉･介護!$F$6:$F$24,H27事業コード表!E311)</f>
        <v>#REF!</v>
      </c>
      <c r="AH19" s="109" t="e">
        <f>SUMIFS(福祉･介護!$L$6:$L$24,福祉･介護!#REF!,福祉介護総括表!$AG$3,福祉･介護!$F$6:$F$24,H27事業コード表!E311)</f>
        <v>#REF!</v>
      </c>
      <c r="AI19" s="108" t="e">
        <f>COUNTIFS(福祉･介護!#REF!,福祉介護総括表!$AI$3,福祉･介護!$F$6:$F$24,H27事業コード表!E311)</f>
        <v>#REF!</v>
      </c>
      <c r="AJ19" s="109" t="e">
        <f>SUMIFS(福祉･介護!$L$6:$L$24,福祉･介護!#REF!,福祉介護総括表!$AI$3,福祉･介護!$F$6:$F$24,H27事業コード表!E311)</f>
        <v>#REF!</v>
      </c>
      <c r="AK19" s="108" t="e">
        <f>COUNTIFS(福祉･介護!#REF!,福祉介護総括表!$AK$3,福祉･介護!$F$6:$F$24,H27事業コード表!E311)</f>
        <v>#REF!</v>
      </c>
      <c r="AL19" s="109" t="e">
        <f>SUMIFS(福祉･介護!$L$6:$L$24,福祉･介護!#REF!,福祉介護総括表!$AK$3,福祉･介護!$F$6:$F$24,H27事業コード表!E311)</f>
        <v>#REF!</v>
      </c>
      <c r="AM19" s="108" t="e">
        <f>COUNTIFS(福祉･介護!#REF!,福祉介護総括表!$AM$3,福祉･介護!$F$6:$F$24,H27事業コード表!E311)</f>
        <v>#REF!</v>
      </c>
      <c r="AN19" s="109" t="e">
        <f>SUMIFS(福祉･介護!$L$6:$L$24,福祉･介護!#REF!,福祉介護総括表!$AM$3,福祉･介護!$F$6:$F$24,H27事業コード表!E311)</f>
        <v>#REF!</v>
      </c>
      <c r="AO19" s="108" t="e">
        <f>COUNTIFS(福祉･介護!#REF!,福祉介護総括表!$AO$3,福祉･介護!$F$6:$F$24,H27事業コード表!E311)</f>
        <v>#REF!</v>
      </c>
      <c r="AP19" s="109" t="e">
        <f>SUMIFS(福祉･介護!$L$6:$L$24,福祉･介護!#REF!,福祉介護総括表!$AO$3,福祉･介護!$F$6:$F$24,H27事業コード表!E311)</f>
        <v>#REF!</v>
      </c>
      <c r="AQ19" s="108" t="e">
        <f>COUNTIFS(福祉･介護!#REF!,福祉介護総括表!$AQ$3,福祉･介護!$F$6:$F$24,H27事業コード表!E311)</f>
        <v>#REF!</v>
      </c>
      <c r="AR19" s="109" t="e">
        <f>SUMIFS(福祉･介護!$L$6:$L$24,福祉･介護!#REF!,福祉介護総括表!$AQ$3,福祉･介護!$F$6:$F$24,H27事業コード表!E311)</f>
        <v>#REF!</v>
      </c>
      <c r="AS19" s="108" t="e">
        <f>COUNTIFS(福祉･介護!#REF!,福祉介護総括表!$AS$3,福祉･介護!$F$6:$F$24,H27事業コード表!E311)</f>
        <v>#REF!</v>
      </c>
      <c r="AT19" s="109" t="e">
        <f>SUMIFS(福祉･介護!$L$6:$L$24,福祉･介護!#REF!,福祉介護総括表!$AS$3,福祉･介護!$F$6:$F$24,H27事業コード表!E311)</f>
        <v>#REF!</v>
      </c>
      <c r="AU19" s="108" t="e">
        <f>COUNTIFS(福祉･介護!#REF!,福祉介護総括表!$AU$3,福祉･介護!$F$6:$F$24,H27事業コード表!E311)</f>
        <v>#REF!</v>
      </c>
      <c r="AV19" s="109" t="e">
        <f>SUMIFS(福祉･介護!$L$6:$L$24,福祉･介護!#REF!,福祉介護総括表!$AU$3,福祉･介護!$F$6:$F$24,H27事業コード表!E311)</f>
        <v>#REF!</v>
      </c>
      <c r="AW19" s="108" t="e">
        <f>COUNTIFS(福祉･介護!#REF!,福祉介護総括表!$AW$3,福祉･介護!$F$6:$F$24,H27事業コード表!E311)</f>
        <v>#REF!</v>
      </c>
      <c r="AX19" s="109" t="e">
        <f>SUMIFS(福祉･介護!$L$6:$L$24,福祉･介護!#REF!,福祉介護総括表!$AW$3,福祉･介護!$F$6:$F$24,H27事業コード表!E311)</f>
        <v>#REF!</v>
      </c>
      <c r="AY19" s="108" t="e">
        <f>COUNTIFS(福祉･介護!#REF!,福祉介護総括表!$AY$3,福祉･介護!$F$6:$F$24,H27事業コード表!E311)</f>
        <v>#REF!</v>
      </c>
      <c r="AZ19" s="109" t="e">
        <f>SUMIFS(福祉･介護!$L$6:$L$24,福祉･介護!#REF!,福祉介護総括表!$AY$3,福祉･介護!$F$6:$F$24,H27事業コード表!E311)</f>
        <v>#REF!</v>
      </c>
      <c r="BA19" s="114">
        <f t="shared" si="4"/>
        <v>24</v>
      </c>
      <c r="BB19" s="111" t="e">
        <f t="shared" si="5"/>
        <v>#REF!</v>
      </c>
      <c r="BC19" s="112" t="e">
        <f t="shared" si="6"/>
        <v>#REF!</v>
      </c>
    </row>
    <row r="20" spans="1:55" ht="18" customHeight="1">
      <c r="A20" s="223"/>
      <c r="B20" s="113" t="s">
        <v>668</v>
      </c>
      <c r="C20" s="225" t="s">
        <v>400</v>
      </c>
      <c r="D20" s="226"/>
      <c r="E20" s="108" t="e">
        <f>COUNTIFS(福祉･介護!#REF!,福祉介護総括表!$E$3,福祉･介護!$F$6:$F$24,H27事業コード表!E312)</f>
        <v>#REF!</v>
      </c>
      <c r="F20" s="109" t="e">
        <f>SUMIFS(福祉･介護!$L$6:$L$24,福祉･介護!#REF!,福祉介護総括表!$E$3,福祉･介護!$F$6:$F$24,H27事業コード表!E312)</f>
        <v>#REF!</v>
      </c>
      <c r="G20" s="108" t="e">
        <f>COUNTIFS(福祉･介護!#REF!,福祉介護総括表!$G$3,福祉･介護!$F$6:$F$24,H27事業コード表!E312)</f>
        <v>#REF!</v>
      </c>
      <c r="H20" s="109" t="e">
        <f>SUMIFS(福祉･介護!$L$6:$L$24,福祉･介護!#REF!,福祉介護総括表!$G$3,福祉･介護!$F$6:$F$24,H27事業コード表!E312)</f>
        <v>#REF!</v>
      </c>
      <c r="I20" s="108" t="e">
        <f>COUNTIFS(福祉･介護!#REF!,福祉介護総括表!$I$3,福祉･介護!$F$6:$F$24,H27事業コード表!E312)</f>
        <v>#REF!</v>
      </c>
      <c r="J20" s="109" t="e">
        <f>SUMIFS(福祉･介護!$L$6:$L$24,福祉･介護!#REF!,福祉介護総括表!$I$3,福祉･介護!$F$6:$F$24,H27事業コード表!E312)</f>
        <v>#REF!</v>
      </c>
      <c r="K20" s="108" t="e">
        <f>COUNTIFS(福祉･介護!#REF!,福祉介護総括表!$K$3,福祉･介護!$F$6:$F$24,H27事業コード表!E312)</f>
        <v>#REF!</v>
      </c>
      <c r="L20" s="109" t="e">
        <f>SUMIFS(福祉･介護!$L$6:$L$24,福祉･介護!#REF!,福祉介護総括表!$K$3,福祉･介護!$F$6:$F$24,H27事業コード表!E312)</f>
        <v>#REF!</v>
      </c>
      <c r="M20" s="108" t="e">
        <f>COUNTIFS(福祉･介護!#REF!,福祉介護総括表!$M$3,福祉･介護!$F$6:$F$24,H27事業コード表!E312)</f>
        <v>#REF!</v>
      </c>
      <c r="N20" s="109" t="e">
        <f>SUMIFS(福祉･介護!$L$6:$L$24,福祉･介護!#REF!,福祉介護総括表!$M$3,福祉･介護!$F$6:$F$24,H27事業コード表!E312)</f>
        <v>#REF!</v>
      </c>
      <c r="O20" s="108" t="e">
        <f>COUNTIFS(福祉･介護!#REF!,福祉介護総括表!$O$3,福祉･介護!$F$6:$F$24,H27事業コード表!E312)</f>
        <v>#REF!</v>
      </c>
      <c r="P20" s="109" t="e">
        <f>SUMIFS(福祉･介護!$L$6:$L$24,福祉･介護!#REF!,福祉介護総括表!$O$3,福祉･介護!$F$6:$F$24,H27事業コード表!E312)</f>
        <v>#REF!</v>
      </c>
      <c r="Q20" s="108" t="e">
        <f>COUNTIFS(福祉･介護!#REF!,福祉介護総括表!$Q$3,福祉･介護!$F$6:$F$24,H27事業コード表!E312)</f>
        <v>#REF!</v>
      </c>
      <c r="R20" s="109" t="e">
        <f>SUMIFS(福祉･介護!$L$6:$L$24,福祉･介護!#REF!,福祉介護総括表!$Q$3,福祉･介護!$F$6:$F$24,H27事業コード表!E312)</f>
        <v>#REF!</v>
      </c>
      <c r="S20" s="108" t="e">
        <f>COUNTIFS(福祉･介護!#REF!,福祉介護総括表!$S$3,福祉･介護!$F$6:$F$24,H27事業コード表!E312)</f>
        <v>#REF!</v>
      </c>
      <c r="T20" s="109" t="e">
        <f>SUMIFS(福祉･介護!$L$6:$L$24,福祉･介護!#REF!,福祉介護総括表!$S$3,福祉･介護!$F$6:$F$24,H27事業コード表!E312)</f>
        <v>#REF!</v>
      </c>
      <c r="U20" s="108" t="e">
        <f>COUNTIFS(福祉･介護!#REF!,福祉介護総括表!$U$3,福祉･介護!$F$6:$F$24,H27事業コード表!E312)</f>
        <v>#REF!</v>
      </c>
      <c r="V20" s="109" t="e">
        <f>SUMIFS(福祉･介護!$L$6:$L$24,福祉･介護!#REF!,福祉介護総括表!$U$3,福祉･介護!$F$6:$F$24,H27事業コード表!E312)</f>
        <v>#REF!</v>
      </c>
      <c r="W20" s="108" t="e">
        <f>COUNTIFS(福祉･介護!#REF!,福祉介護総括表!$W$3,福祉･介護!$F$6:$F$24,H27事業コード表!E312)</f>
        <v>#REF!</v>
      </c>
      <c r="X20" s="109" t="e">
        <f>SUMIFS(福祉･介護!$L$6:$L$24,福祉･介護!#REF!,福祉介護総括表!$W$3,福祉･介護!$F$6:$F$24,H27事業コード表!E312)</f>
        <v>#REF!</v>
      </c>
      <c r="Y20" s="108" t="e">
        <f>COUNTIFS(福祉･介護!#REF!,福祉介護総括表!$Y$3,福祉･介護!$F$6:$F$24,H27事業コード表!E312)</f>
        <v>#REF!</v>
      </c>
      <c r="Z20" s="109" t="e">
        <f>SUMIFS(福祉･介護!$L$6:$L$24,福祉･介護!#REF!,福祉介護総括表!$Y$3,福祉･介護!$F$6:$F$24,H27事業コード表!E312)</f>
        <v>#REF!</v>
      </c>
      <c r="AA20" s="108" t="e">
        <f>COUNTIFS(福祉･介護!#REF!,福祉介護総括表!$AA$3,福祉･介護!$F$6:$F$24,H27事業コード表!E312)</f>
        <v>#REF!</v>
      </c>
      <c r="AB20" s="109" t="e">
        <f>SUMIFS(福祉･介護!$L$6:$L$24,福祉･介護!#REF!,福祉介護総括表!$AA$3,福祉･介護!$F$6:$F$24,H27事業コード表!E312)</f>
        <v>#REF!</v>
      </c>
      <c r="AC20" s="108" t="e">
        <f>COUNTIFS(福祉･介護!#REF!,福祉介護総括表!$AC$3,福祉･介護!$F$6:$F$24,H27事業コード表!E312)</f>
        <v>#REF!</v>
      </c>
      <c r="AD20" s="109" t="e">
        <f>SUMIFS(福祉･介護!$L$6:$L$24,福祉･介護!#REF!,福祉介護総括表!$AC$3,福祉･介護!$F$6:$F$24,H27事業コード表!E312)</f>
        <v>#REF!</v>
      </c>
      <c r="AE20" s="108" t="e">
        <f>COUNTIFS(福祉･介護!#REF!,福祉介護総括表!$AE$3,福祉･介護!$F$6:$F$24,H27事業コード表!E312)</f>
        <v>#REF!</v>
      </c>
      <c r="AF20" s="109" t="e">
        <f>SUMIFS(福祉･介護!$L$6:$L$24,福祉･介護!#REF!,福祉介護総括表!$AE$3,福祉･介護!$F$6:$F$24,H27事業コード表!E312)</f>
        <v>#REF!</v>
      </c>
      <c r="AG20" s="108" t="e">
        <f>COUNTIFS(福祉･介護!#REF!,福祉介護総括表!$AG$3,福祉･介護!$F$6:$F$24,H27事業コード表!E312)</f>
        <v>#REF!</v>
      </c>
      <c r="AH20" s="109" t="e">
        <f>SUMIFS(福祉･介護!$L$6:$L$24,福祉･介護!#REF!,福祉介護総括表!$AG$3,福祉･介護!$F$6:$F$24,H27事業コード表!E312)</f>
        <v>#REF!</v>
      </c>
      <c r="AI20" s="108" t="e">
        <f>COUNTIFS(福祉･介護!#REF!,福祉介護総括表!$AI$3,福祉･介護!$F$6:$F$24,H27事業コード表!E312)</f>
        <v>#REF!</v>
      </c>
      <c r="AJ20" s="109" t="e">
        <f>SUMIFS(福祉･介護!$L$6:$L$24,福祉･介護!#REF!,福祉介護総括表!$AI$3,福祉･介護!$F$6:$F$24,H27事業コード表!E312)</f>
        <v>#REF!</v>
      </c>
      <c r="AK20" s="108" t="e">
        <f>COUNTIFS(福祉･介護!#REF!,福祉介護総括表!$AK$3,福祉･介護!$F$6:$F$24,H27事業コード表!E312)</f>
        <v>#REF!</v>
      </c>
      <c r="AL20" s="109" t="e">
        <f>SUMIFS(福祉･介護!$L$6:$L$24,福祉･介護!#REF!,福祉介護総括表!$AK$3,福祉･介護!$F$6:$F$24,H27事業コード表!E312)</f>
        <v>#REF!</v>
      </c>
      <c r="AM20" s="108" t="e">
        <f>COUNTIFS(福祉･介護!#REF!,福祉介護総括表!$AM$3,福祉･介護!$F$6:$F$24,H27事業コード表!E312)</f>
        <v>#REF!</v>
      </c>
      <c r="AN20" s="109" t="e">
        <f>SUMIFS(福祉･介護!$L$6:$L$24,福祉･介護!#REF!,福祉介護総括表!$AM$3,福祉･介護!$F$6:$F$24,H27事業コード表!E312)</f>
        <v>#REF!</v>
      </c>
      <c r="AO20" s="108" t="e">
        <f>COUNTIFS(福祉･介護!#REF!,福祉介護総括表!$AO$3,福祉･介護!$F$6:$F$24,H27事業コード表!E312)</f>
        <v>#REF!</v>
      </c>
      <c r="AP20" s="109" t="e">
        <f>SUMIFS(福祉･介護!$L$6:$L$24,福祉･介護!#REF!,福祉介護総括表!$AO$3,福祉･介護!$F$6:$F$24,H27事業コード表!E312)</f>
        <v>#REF!</v>
      </c>
      <c r="AQ20" s="108" t="e">
        <f>COUNTIFS(福祉･介護!#REF!,福祉介護総括表!$AQ$3,福祉･介護!$F$6:$F$24,H27事業コード表!E312)</f>
        <v>#REF!</v>
      </c>
      <c r="AR20" s="109" t="e">
        <f>SUMIFS(福祉･介護!$L$6:$L$24,福祉･介護!#REF!,福祉介護総括表!$AQ$3,福祉･介護!$F$6:$F$24,H27事業コード表!E312)</f>
        <v>#REF!</v>
      </c>
      <c r="AS20" s="108" t="e">
        <f>COUNTIFS(福祉･介護!#REF!,福祉介護総括表!$AS$3,福祉･介護!$F$6:$F$24,H27事業コード表!E312)</f>
        <v>#REF!</v>
      </c>
      <c r="AT20" s="109" t="e">
        <f>SUMIFS(福祉･介護!$L$6:$L$24,福祉･介護!#REF!,福祉介護総括表!$AS$3,福祉･介護!$F$6:$F$24,H27事業コード表!E312)</f>
        <v>#REF!</v>
      </c>
      <c r="AU20" s="108" t="e">
        <f>COUNTIFS(福祉･介護!#REF!,福祉介護総括表!$AU$3,福祉･介護!$F$6:$F$24,H27事業コード表!E312)</f>
        <v>#REF!</v>
      </c>
      <c r="AV20" s="109" t="e">
        <f>SUMIFS(福祉･介護!$L$6:$L$24,福祉･介護!#REF!,福祉介護総括表!$AU$3,福祉･介護!$F$6:$F$24,H27事業コード表!E312)</f>
        <v>#REF!</v>
      </c>
      <c r="AW20" s="108" t="e">
        <f>COUNTIFS(福祉･介護!#REF!,福祉介護総括表!$AW$3,福祉･介護!$F$6:$F$24,H27事業コード表!E312)</f>
        <v>#REF!</v>
      </c>
      <c r="AX20" s="109" t="e">
        <f>SUMIFS(福祉･介護!$L$6:$L$24,福祉･介護!#REF!,福祉介護総括表!$AW$3,福祉･介護!$F$6:$F$24,H27事業コード表!E312)</f>
        <v>#REF!</v>
      </c>
      <c r="AY20" s="108" t="e">
        <f>COUNTIFS(福祉･介護!#REF!,福祉介護総括表!$AY$3,福祉･介護!$F$6:$F$24,H27事業コード表!E312)</f>
        <v>#REF!</v>
      </c>
      <c r="AZ20" s="109" t="e">
        <f>SUMIFS(福祉･介護!$L$6:$L$24,福祉･介護!#REF!,福祉介護総括表!$AY$3,福祉･介護!$F$6:$F$24,H27事業コード表!E312)</f>
        <v>#REF!</v>
      </c>
      <c r="BA20" s="114">
        <f t="shared" si="4"/>
        <v>24</v>
      </c>
      <c r="BB20" s="111" t="e">
        <f t="shared" si="5"/>
        <v>#REF!</v>
      </c>
      <c r="BC20" s="112" t="e">
        <f t="shared" si="6"/>
        <v>#REF!</v>
      </c>
    </row>
    <row r="21" spans="1:55" ht="18" customHeight="1">
      <c r="A21" s="223"/>
      <c r="B21" s="113" t="s">
        <v>669</v>
      </c>
      <c r="C21" s="225" t="s">
        <v>402</v>
      </c>
      <c r="D21" s="226"/>
      <c r="E21" s="108" t="e">
        <f>COUNTIFS(福祉･介護!#REF!,福祉介護総括表!$E$3,福祉･介護!$F$6:$F$24,H27事業コード表!E313)</f>
        <v>#REF!</v>
      </c>
      <c r="F21" s="109" t="e">
        <f>SUMIFS(福祉･介護!$L$6:$L$24,福祉･介護!#REF!,福祉介護総括表!$E$3,福祉･介護!$F$6:$F$24,H27事業コード表!E313)</f>
        <v>#REF!</v>
      </c>
      <c r="G21" s="108" t="e">
        <f>COUNTIFS(福祉･介護!#REF!,福祉介護総括表!$G$3,福祉･介護!$F$6:$F$24,H27事業コード表!E313)</f>
        <v>#REF!</v>
      </c>
      <c r="H21" s="109" t="e">
        <f>SUMIFS(福祉･介護!$L$6:$L$24,福祉･介護!#REF!,福祉介護総括表!$G$3,福祉･介護!$F$6:$F$24,H27事業コード表!E313)</f>
        <v>#REF!</v>
      </c>
      <c r="I21" s="108" t="e">
        <f>COUNTIFS(福祉･介護!#REF!,福祉介護総括表!$I$3,福祉･介護!$F$6:$F$24,H27事業コード表!E313)</f>
        <v>#REF!</v>
      </c>
      <c r="J21" s="109" t="e">
        <f>SUMIFS(福祉･介護!$L$6:$L$24,福祉･介護!#REF!,福祉介護総括表!$I$3,福祉･介護!$F$6:$F$24,H27事業コード表!E313)</f>
        <v>#REF!</v>
      </c>
      <c r="K21" s="108" t="e">
        <f>COUNTIFS(福祉･介護!#REF!,福祉介護総括表!$K$3,福祉･介護!$F$6:$F$24,H27事業コード表!E313)</f>
        <v>#REF!</v>
      </c>
      <c r="L21" s="109" t="e">
        <f>SUMIFS(福祉･介護!$L$6:$L$24,福祉･介護!#REF!,福祉介護総括表!$K$3,福祉･介護!$F$6:$F$24,H27事業コード表!E313)</f>
        <v>#REF!</v>
      </c>
      <c r="M21" s="108" t="e">
        <f>COUNTIFS(福祉･介護!#REF!,福祉介護総括表!$M$3,福祉･介護!$F$6:$F$24,H27事業コード表!E313)</f>
        <v>#REF!</v>
      </c>
      <c r="N21" s="109" t="e">
        <f>SUMIFS(福祉･介護!$L$6:$L$24,福祉･介護!#REF!,福祉介護総括表!$M$3,福祉･介護!$F$6:$F$24,H27事業コード表!E313)</f>
        <v>#REF!</v>
      </c>
      <c r="O21" s="108" t="e">
        <f>COUNTIFS(福祉･介護!#REF!,福祉介護総括表!$O$3,福祉･介護!$F$6:$F$24,H27事業コード表!E313)</f>
        <v>#REF!</v>
      </c>
      <c r="P21" s="109" t="e">
        <f>SUMIFS(福祉･介護!$L$6:$L$24,福祉･介護!#REF!,福祉介護総括表!$O$3,福祉･介護!$F$6:$F$24,H27事業コード表!E313)</f>
        <v>#REF!</v>
      </c>
      <c r="Q21" s="108" t="e">
        <f>COUNTIFS(福祉･介護!#REF!,福祉介護総括表!$Q$3,福祉･介護!$F$6:$F$24,H27事業コード表!E313)</f>
        <v>#REF!</v>
      </c>
      <c r="R21" s="109" t="e">
        <f>SUMIFS(福祉･介護!$L$6:$L$24,福祉･介護!#REF!,福祉介護総括表!$Q$3,福祉･介護!$F$6:$F$24,H27事業コード表!E313)</f>
        <v>#REF!</v>
      </c>
      <c r="S21" s="108" t="e">
        <f>COUNTIFS(福祉･介護!#REF!,福祉介護総括表!$S$3,福祉･介護!$F$6:$F$24,H27事業コード表!E313)</f>
        <v>#REF!</v>
      </c>
      <c r="T21" s="109" t="e">
        <f>SUMIFS(福祉･介護!$L$6:$L$24,福祉･介護!#REF!,福祉介護総括表!$S$3,福祉･介護!$F$6:$F$24,H27事業コード表!E313)</f>
        <v>#REF!</v>
      </c>
      <c r="U21" s="108" t="e">
        <f>COUNTIFS(福祉･介護!#REF!,福祉介護総括表!$U$3,福祉･介護!$F$6:$F$24,H27事業コード表!E313)</f>
        <v>#REF!</v>
      </c>
      <c r="V21" s="109" t="e">
        <f>SUMIFS(福祉･介護!$L$6:$L$24,福祉･介護!#REF!,福祉介護総括表!$U$3,福祉･介護!$F$6:$F$24,H27事業コード表!E313)</f>
        <v>#REF!</v>
      </c>
      <c r="W21" s="108" t="e">
        <f>COUNTIFS(福祉･介護!#REF!,福祉介護総括表!$W$3,福祉･介護!$F$6:$F$24,H27事業コード表!E313)</f>
        <v>#REF!</v>
      </c>
      <c r="X21" s="109" t="e">
        <f>SUMIFS(福祉･介護!$L$6:$L$24,福祉･介護!#REF!,福祉介護総括表!$W$3,福祉･介護!$F$6:$F$24,H27事業コード表!E313)</f>
        <v>#REF!</v>
      </c>
      <c r="Y21" s="108" t="e">
        <f>COUNTIFS(福祉･介護!#REF!,福祉介護総括表!$Y$3,福祉･介護!$F$6:$F$24,H27事業コード表!E313)</f>
        <v>#REF!</v>
      </c>
      <c r="Z21" s="109" t="e">
        <f>SUMIFS(福祉･介護!$L$6:$L$24,福祉･介護!#REF!,福祉介護総括表!$Y$3,福祉･介護!$F$6:$F$24,H27事業コード表!E313)</f>
        <v>#REF!</v>
      </c>
      <c r="AA21" s="108" t="e">
        <f>COUNTIFS(福祉･介護!#REF!,福祉介護総括表!$AA$3,福祉･介護!$F$6:$F$24,H27事業コード表!E313)</f>
        <v>#REF!</v>
      </c>
      <c r="AB21" s="109" t="e">
        <f>SUMIFS(福祉･介護!$L$6:$L$24,福祉･介護!#REF!,福祉介護総括表!$AA$3,福祉･介護!$F$6:$F$24,H27事業コード表!E313)</f>
        <v>#REF!</v>
      </c>
      <c r="AC21" s="108" t="e">
        <f>COUNTIFS(福祉･介護!#REF!,福祉介護総括表!$AC$3,福祉･介護!$F$6:$F$24,H27事業コード表!E313)</f>
        <v>#REF!</v>
      </c>
      <c r="AD21" s="109" t="e">
        <f>SUMIFS(福祉･介護!$L$6:$L$24,福祉･介護!#REF!,福祉介護総括表!$AC$3,福祉･介護!$F$6:$F$24,H27事業コード表!E313)</f>
        <v>#REF!</v>
      </c>
      <c r="AE21" s="108" t="e">
        <f>COUNTIFS(福祉･介護!#REF!,福祉介護総括表!$AE$3,福祉･介護!$F$6:$F$24,H27事業コード表!E313)</f>
        <v>#REF!</v>
      </c>
      <c r="AF21" s="109" t="e">
        <f>SUMIFS(福祉･介護!$L$6:$L$24,福祉･介護!#REF!,福祉介護総括表!$AE$3,福祉･介護!$F$6:$F$24,H27事業コード表!E313)</f>
        <v>#REF!</v>
      </c>
      <c r="AG21" s="108" t="e">
        <f>COUNTIFS(福祉･介護!#REF!,福祉介護総括表!$AG$3,福祉･介護!$F$6:$F$24,H27事業コード表!E313)</f>
        <v>#REF!</v>
      </c>
      <c r="AH21" s="109" t="e">
        <f>SUMIFS(福祉･介護!$L$6:$L$24,福祉･介護!#REF!,福祉介護総括表!$AG$3,福祉･介護!$F$6:$F$24,H27事業コード表!E313)</f>
        <v>#REF!</v>
      </c>
      <c r="AI21" s="108" t="e">
        <f>COUNTIFS(福祉･介護!#REF!,福祉介護総括表!$AI$3,福祉･介護!$F$6:$F$24,H27事業コード表!E313)</f>
        <v>#REF!</v>
      </c>
      <c r="AJ21" s="109" t="e">
        <f>SUMIFS(福祉･介護!$L$6:$L$24,福祉･介護!#REF!,福祉介護総括表!$AI$3,福祉･介護!$F$6:$F$24,H27事業コード表!E313)</f>
        <v>#REF!</v>
      </c>
      <c r="AK21" s="108" t="e">
        <f>COUNTIFS(福祉･介護!#REF!,福祉介護総括表!$AK$3,福祉･介護!$F$6:$F$24,H27事業コード表!E313)</f>
        <v>#REF!</v>
      </c>
      <c r="AL21" s="109" t="e">
        <f>SUMIFS(福祉･介護!$L$6:$L$24,福祉･介護!#REF!,福祉介護総括表!$AK$3,福祉･介護!$F$6:$F$24,H27事業コード表!E313)</f>
        <v>#REF!</v>
      </c>
      <c r="AM21" s="108" t="e">
        <f>COUNTIFS(福祉･介護!#REF!,福祉介護総括表!$AM$3,福祉･介護!$F$6:$F$24,H27事業コード表!E313)</f>
        <v>#REF!</v>
      </c>
      <c r="AN21" s="109" t="e">
        <f>SUMIFS(福祉･介護!$L$6:$L$24,福祉･介護!#REF!,福祉介護総括表!$AM$3,福祉･介護!$F$6:$F$24,H27事業コード表!E313)</f>
        <v>#REF!</v>
      </c>
      <c r="AO21" s="108" t="e">
        <f>COUNTIFS(福祉･介護!#REF!,福祉介護総括表!$AO$3,福祉･介護!$F$6:$F$24,H27事業コード表!E313)</f>
        <v>#REF!</v>
      </c>
      <c r="AP21" s="109" t="e">
        <f>SUMIFS(福祉･介護!$L$6:$L$24,福祉･介護!#REF!,福祉介護総括表!$AO$3,福祉･介護!$F$6:$F$24,H27事業コード表!E313)</f>
        <v>#REF!</v>
      </c>
      <c r="AQ21" s="108" t="e">
        <f>COUNTIFS(福祉･介護!#REF!,福祉介護総括表!$AQ$3,福祉･介護!$F$6:$F$24,H27事業コード表!E313)</f>
        <v>#REF!</v>
      </c>
      <c r="AR21" s="109" t="e">
        <f>SUMIFS(福祉･介護!$L$6:$L$24,福祉･介護!#REF!,福祉介護総括表!$AQ$3,福祉･介護!$F$6:$F$24,H27事業コード表!E313)</f>
        <v>#REF!</v>
      </c>
      <c r="AS21" s="108" t="e">
        <f>COUNTIFS(福祉･介護!#REF!,福祉介護総括表!$AS$3,福祉･介護!$F$6:$F$24,H27事業コード表!E313)</f>
        <v>#REF!</v>
      </c>
      <c r="AT21" s="109" t="e">
        <f>SUMIFS(福祉･介護!$L$6:$L$24,福祉･介護!#REF!,福祉介護総括表!$AS$3,福祉･介護!$F$6:$F$24,H27事業コード表!E313)</f>
        <v>#REF!</v>
      </c>
      <c r="AU21" s="108" t="e">
        <f>COUNTIFS(福祉･介護!#REF!,福祉介護総括表!$AU$3,福祉･介護!$F$6:$F$24,H27事業コード表!E313)</f>
        <v>#REF!</v>
      </c>
      <c r="AV21" s="109" t="e">
        <f>SUMIFS(福祉･介護!$L$6:$L$24,福祉･介護!#REF!,福祉介護総括表!$AU$3,福祉･介護!$F$6:$F$24,H27事業コード表!E313)</f>
        <v>#REF!</v>
      </c>
      <c r="AW21" s="108" t="e">
        <f>COUNTIFS(福祉･介護!#REF!,福祉介護総括表!$AW$3,福祉･介護!$F$6:$F$24,H27事業コード表!E313)</f>
        <v>#REF!</v>
      </c>
      <c r="AX21" s="109" t="e">
        <f>SUMIFS(福祉･介護!$L$6:$L$24,福祉･介護!#REF!,福祉介護総括表!$AW$3,福祉･介護!$F$6:$F$24,H27事業コード表!E313)</f>
        <v>#REF!</v>
      </c>
      <c r="AY21" s="108" t="e">
        <f>COUNTIFS(福祉･介護!#REF!,福祉介護総括表!$AY$3,福祉･介護!$F$6:$F$24,H27事業コード表!E313)</f>
        <v>#REF!</v>
      </c>
      <c r="AZ21" s="109" t="e">
        <f>SUMIFS(福祉･介護!$L$6:$L$24,福祉･介護!#REF!,福祉介護総括表!$AY$3,福祉･介護!$F$6:$F$24,H27事業コード表!E313)</f>
        <v>#REF!</v>
      </c>
      <c r="BA21" s="114">
        <f t="shared" si="4"/>
        <v>24</v>
      </c>
      <c r="BB21" s="111" t="e">
        <f t="shared" si="5"/>
        <v>#REF!</v>
      </c>
      <c r="BC21" s="112" t="e">
        <f t="shared" si="6"/>
        <v>#REF!</v>
      </c>
    </row>
    <row r="22" spans="1:55" ht="18" customHeight="1">
      <c r="A22" s="223"/>
      <c r="B22" s="113" t="s">
        <v>670</v>
      </c>
      <c r="C22" s="225" t="s">
        <v>404</v>
      </c>
      <c r="D22" s="226"/>
      <c r="E22" s="108" t="e">
        <f>COUNTIFS(福祉･介護!#REF!,福祉介護総括表!$E$3,福祉･介護!$F$6:$F$24,H27事業コード表!E314)</f>
        <v>#REF!</v>
      </c>
      <c r="F22" s="109" t="e">
        <f>SUMIFS(福祉･介護!$L$6:$L$24,福祉･介護!#REF!,福祉介護総括表!$E$3,福祉･介護!$F$6:$F$24,H27事業コード表!E314)</f>
        <v>#REF!</v>
      </c>
      <c r="G22" s="108" t="e">
        <f>COUNTIFS(福祉･介護!#REF!,福祉介護総括表!$G$3,福祉･介護!$F$6:$F$24,H27事業コード表!E314)</f>
        <v>#REF!</v>
      </c>
      <c r="H22" s="109" t="e">
        <f>SUMIFS(福祉･介護!$L$6:$L$24,福祉･介護!#REF!,福祉介護総括表!$G$3,福祉･介護!$F$6:$F$24,H27事業コード表!E314)</f>
        <v>#REF!</v>
      </c>
      <c r="I22" s="108" t="e">
        <f>COUNTIFS(福祉･介護!#REF!,福祉介護総括表!$I$3,福祉･介護!$F$6:$F$24,H27事業コード表!E314)</f>
        <v>#REF!</v>
      </c>
      <c r="J22" s="109" t="e">
        <f>SUMIFS(福祉･介護!$L$6:$L$24,福祉･介護!#REF!,福祉介護総括表!$I$3,福祉･介護!$F$6:$F$24,H27事業コード表!E314)</f>
        <v>#REF!</v>
      </c>
      <c r="K22" s="108" t="e">
        <f>COUNTIFS(福祉･介護!#REF!,福祉介護総括表!$K$3,福祉･介護!$F$6:$F$24,H27事業コード表!E314)</f>
        <v>#REF!</v>
      </c>
      <c r="L22" s="109" t="e">
        <f>SUMIFS(福祉･介護!$L$6:$L$24,福祉･介護!#REF!,福祉介護総括表!$K$3,福祉･介護!$F$6:$F$24,H27事業コード表!E314)</f>
        <v>#REF!</v>
      </c>
      <c r="M22" s="108" t="e">
        <f>COUNTIFS(福祉･介護!#REF!,福祉介護総括表!$M$3,福祉･介護!$F$6:$F$24,H27事業コード表!E314)</f>
        <v>#REF!</v>
      </c>
      <c r="N22" s="109" t="e">
        <f>SUMIFS(福祉･介護!$L$6:$L$24,福祉･介護!#REF!,福祉介護総括表!$M$3,福祉･介護!$F$6:$F$24,H27事業コード表!E314)</f>
        <v>#REF!</v>
      </c>
      <c r="O22" s="108" t="e">
        <f>COUNTIFS(福祉･介護!#REF!,福祉介護総括表!$O$3,福祉･介護!$F$6:$F$24,H27事業コード表!E314)</f>
        <v>#REF!</v>
      </c>
      <c r="P22" s="109" t="e">
        <f>SUMIFS(福祉･介護!$L$6:$L$24,福祉･介護!#REF!,福祉介護総括表!$O$3,福祉･介護!$F$6:$F$24,H27事業コード表!E314)</f>
        <v>#REF!</v>
      </c>
      <c r="Q22" s="108" t="e">
        <f>COUNTIFS(福祉･介護!#REF!,福祉介護総括表!$Q$3,福祉･介護!$F$6:$F$24,H27事業コード表!E314)</f>
        <v>#REF!</v>
      </c>
      <c r="R22" s="109" t="e">
        <f>SUMIFS(福祉･介護!$L$6:$L$24,福祉･介護!#REF!,福祉介護総括表!$Q$3,福祉･介護!$F$6:$F$24,H27事業コード表!E314)</f>
        <v>#REF!</v>
      </c>
      <c r="S22" s="108" t="e">
        <f>COUNTIFS(福祉･介護!#REF!,福祉介護総括表!$S$3,福祉･介護!$F$6:$F$24,H27事業コード表!E314)</f>
        <v>#REF!</v>
      </c>
      <c r="T22" s="109" t="e">
        <f>SUMIFS(福祉･介護!$L$6:$L$24,福祉･介護!#REF!,福祉介護総括表!$S$3,福祉･介護!$F$6:$F$24,H27事業コード表!E314)</f>
        <v>#REF!</v>
      </c>
      <c r="U22" s="108" t="e">
        <f>COUNTIFS(福祉･介護!#REF!,福祉介護総括表!$U$3,福祉･介護!$F$6:$F$24,H27事業コード表!E314)</f>
        <v>#REF!</v>
      </c>
      <c r="V22" s="109" t="e">
        <f>SUMIFS(福祉･介護!$L$6:$L$24,福祉･介護!#REF!,福祉介護総括表!$U$3,福祉･介護!$F$6:$F$24,H27事業コード表!E314)</f>
        <v>#REF!</v>
      </c>
      <c r="W22" s="108" t="e">
        <f>COUNTIFS(福祉･介護!#REF!,福祉介護総括表!$W$3,福祉･介護!$F$6:$F$24,H27事業コード表!E314)</f>
        <v>#REF!</v>
      </c>
      <c r="X22" s="109" t="e">
        <f>SUMIFS(福祉･介護!$L$6:$L$24,福祉･介護!#REF!,福祉介護総括表!$W$3,福祉･介護!$F$6:$F$24,H27事業コード表!E314)</f>
        <v>#REF!</v>
      </c>
      <c r="Y22" s="108" t="e">
        <f>COUNTIFS(福祉･介護!#REF!,福祉介護総括表!$Y$3,福祉･介護!$F$6:$F$24,H27事業コード表!E314)</f>
        <v>#REF!</v>
      </c>
      <c r="Z22" s="109" t="e">
        <f>SUMIFS(福祉･介護!$L$6:$L$24,福祉･介護!#REF!,福祉介護総括表!$Y$3,福祉･介護!$F$6:$F$24,H27事業コード表!E314)</f>
        <v>#REF!</v>
      </c>
      <c r="AA22" s="108" t="e">
        <f>COUNTIFS(福祉･介護!#REF!,福祉介護総括表!$AA$3,福祉･介護!$F$6:$F$24,H27事業コード表!E314)</f>
        <v>#REF!</v>
      </c>
      <c r="AB22" s="109" t="e">
        <f>SUMIFS(福祉･介護!$L$6:$L$24,福祉･介護!#REF!,福祉介護総括表!$AA$3,福祉･介護!$F$6:$F$24,H27事業コード表!E314)</f>
        <v>#REF!</v>
      </c>
      <c r="AC22" s="108" t="e">
        <f>COUNTIFS(福祉･介護!#REF!,福祉介護総括表!$AC$3,福祉･介護!$F$6:$F$24,H27事業コード表!E314)</f>
        <v>#REF!</v>
      </c>
      <c r="AD22" s="109" t="e">
        <f>SUMIFS(福祉･介護!$L$6:$L$24,福祉･介護!#REF!,福祉介護総括表!$AC$3,福祉･介護!$F$6:$F$24,H27事業コード表!E314)</f>
        <v>#REF!</v>
      </c>
      <c r="AE22" s="108" t="e">
        <f>COUNTIFS(福祉･介護!#REF!,福祉介護総括表!$AE$3,福祉･介護!$F$6:$F$24,H27事業コード表!E314)</f>
        <v>#REF!</v>
      </c>
      <c r="AF22" s="109" t="e">
        <f>SUMIFS(福祉･介護!$L$6:$L$24,福祉･介護!#REF!,福祉介護総括表!$AE$3,福祉･介護!$F$6:$F$24,H27事業コード表!E314)</f>
        <v>#REF!</v>
      </c>
      <c r="AG22" s="108" t="e">
        <f>COUNTIFS(福祉･介護!#REF!,福祉介護総括表!$AG$3,福祉･介護!$F$6:$F$24,H27事業コード表!E314)</f>
        <v>#REF!</v>
      </c>
      <c r="AH22" s="109" t="e">
        <f>SUMIFS(福祉･介護!$L$6:$L$24,福祉･介護!#REF!,福祉介護総括表!$AG$3,福祉･介護!$F$6:$F$24,H27事業コード表!E314)</f>
        <v>#REF!</v>
      </c>
      <c r="AI22" s="108" t="e">
        <f>COUNTIFS(福祉･介護!#REF!,福祉介護総括表!$AI$3,福祉･介護!$F$6:$F$24,H27事業コード表!E314)</f>
        <v>#REF!</v>
      </c>
      <c r="AJ22" s="109" t="e">
        <f>SUMIFS(福祉･介護!$L$6:$L$24,福祉･介護!#REF!,福祉介護総括表!$AI$3,福祉･介護!$F$6:$F$24,H27事業コード表!E314)</f>
        <v>#REF!</v>
      </c>
      <c r="AK22" s="108" t="e">
        <f>COUNTIFS(福祉･介護!#REF!,福祉介護総括表!$AK$3,福祉･介護!$F$6:$F$24,H27事業コード表!E314)</f>
        <v>#REF!</v>
      </c>
      <c r="AL22" s="109" t="e">
        <f>SUMIFS(福祉･介護!$L$6:$L$24,福祉･介護!#REF!,福祉介護総括表!$AK$3,福祉･介護!$F$6:$F$24,H27事業コード表!E314)</f>
        <v>#REF!</v>
      </c>
      <c r="AM22" s="108" t="e">
        <f>COUNTIFS(福祉･介護!#REF!,福祉介護総括表!$AM$3,福祉･介護!$F$6:$F$24,H27事業コード表!E314)</f>
        <v>#REF!</v>
      </c>
      <c r="AN22" s="109" t="e">
        <f>SUMIFS(福祉･介護!$L$6:$L$24,福祉･介護!#REF!,福祉介護総括表!$AM$3,福祉･介護!$F$6:$F$24,H27事業コード表!E314)</f>
        <v>#REF!</v>
      </c>
      <c r="AO22" s="108" t="e">
        <f>COUNTIFS(福祉･介護!#REF!,福祉介護総括表!$AO$3,福祉･介護!$F$6:$F$24,H27事業コード表!E314)</f>
        <v>#REF!</v>
      </c>
      <c r="AP22" s="109" t="e">
        <f>SUMIFS(福祉･介護!$L$6:$L$24,福祉･介護!#REF!,福祉介護総括表!$AO$3,福祉･介護!$F$6:$F$24,H27事業コード表!E314)</f>
        <v>#REF!</v>
      </c>
      <c r="AQ22" s="108" t="e">
        <f>COUNTIFS(福祉･介護!#REF!,福祉介護総括表!$AQ$3,福祉･介護!$F$6:$F$24,H27事業コード表!E314)</f>
        <v>#REF!</v>
      </c>
      <c r="AR22" s="109" t="e">
        <f>SUMIFS(福祉･介護!$L$6:$L$24,福祉･介護!#REF!,福祉介護総括表!$AQ$3,福祉･介護!$F$6:$F$24,H27事業コード表!E314)</f>
        <v>#REF!</v>
      </c>
      <c r="AS22" s="108" t="e">
        <f>COUNTIFS(福祉･介護!#REF!,福祉介護総括表!$AS$3,福祉･介護!$F$6:$F$24,H27事業コード表!E314)</f>
        <v>#REF!</v>
      </c>
      <c r="AT22" s="109" t="e">
        <f>SUMIFS(福祉･介護!$L$6:$L$24,福祉･介護!#REF!,福祉介護総括表!$AS$3,福祉･介護!$F$6:$F$24,H27事業コード表!E314)</f>
        <v>#REF!</v>
      </c>
      <c r="AU22" s="108" t="e">
        <f>COUNTIFS(福祉･介護!#REF!,福祉介護総括表!$AU$3,福祉･介護!$F$6:$F$24,H27事業コード表!E314)</f>
        <v>#REF!</v>
      </c>
      <c r="AV22" s="109" t="e">
        <f>SUMIFS(福祉･介護!$L$6:$L$24,福祉･介護!#REF!,福祉介護総括表!$AU$3,福祉･介護!$F$6:$F$24,H27事業コード表!E314)</f>
        <v>#REF!</v>
      </c>
      <c r="AW22" s="108" t="e">
        <f>COUNTIFS(福祉･介護!#REF!,福祉介護総括表!$AW$3,福祉･介護!$F$6:$F$24,H27事業コード表!E314)</f>
        <v>#REF!</v>
      </c>
      <c r="AX22" s="109" t="e">
        <f>SUMIFS(福祉･介護!$L$6:$L$24,福祉･介護!#REF!,福祉介護総括表!$AW$3,福祉･介護!$F$6:$F$24,H27事業コード表!E314)</f>
        <v>#REF!</v>
      </c>
      <c r="AY22" s="108" t="e">
        <f>COUNTIFS(福祉･介護!#REF!,福祉介護総括表!$AY$3,福祉･介護!$F$6:$F$24,H27事業コード表!E314)</f>
        <v>#REF!</v>
      </c>
      <c r="AZ22" s="109" t="e">
        <f>SUMIFS(福祉･介護!$L$6:$L$24,福祉･介護!#REF!,福祉介護総括表!$AY$3,福祉･介護!$F$6:$F$24,H27事業コード表!E314)</f>
        <v>#REF!</v>
      </c>
      <c r="BA22" s="114">
        <f t="shared" si="4"/>
        <v>24</v>
      </c>
      <c r="BB22" s="111" t="e">
        <f t="shared" si="5"/>
        <v>#REF!</v>
      </c>
      <c r="BC22" s="112" t="e">
        <f t="shared" si="6"/>
        <v>#REF!</v>
      </c>
    </row>
    <row r="23" spans="1:55" ht="18" customHeight="1">
      <c r="A23" s="223"/>
      <c r="B23" s="113" t="s">
        <v>671</v>
      </c>
      <c r="C23" s="225" t="s">
        <v>406</v>
      </c>
      <c r="D23" s="226"/>
      <c r="E23" s="108" t="e">
        <f>COUNTIFS(福祉･介護!#REF!,福祉介護総括表!$E$3,福祉･介護!$F$6:$F$24,H27事業コード表!E315)</f>
        <v>#REF!</v>
      </c>
      <c r="F23" s="109" t="e">
        <f>SUMIFS(福祉･介護!$L$6:$L$24,福祉･介護!#REF!,福祉介護総括表!$E$3,福祉･介護!$F$6:$F$24,H27事業コード表!E315)</f>
        <v>#REF!</v>
      </c>
      <c r="G23" s="108" t="e">
        <f>COUNTIFS(福祉･介護!#REF!,福祉介護総括表!$G$3,福祉･介護!$F$6:$F$24,H27事業コード表!E315)</f>
        <v>#REF!</v>
      </c>
      <c r="H23" s="109" t="e">
        <f>SUMIFS(福祉･介護!$L$6:$L$24,福祉･介護!#REF!,福祉介護総括表!$G$3,福祉･介護!$F$6:$F$24,H27事業コード表!E315)</f>
        <v>#REF!</v>
      </c>
      <c r="I23" s="108" t="e">
        <f>COUNTIFS(福祉･介護!#REF!,福祉介護総括表!$I$3,福祉･介護!$F$6:$F$24,H27事業コード表!E315)</f>
        <v>#REF!</v>
      </c>
      <c r="J23" s="109" t="e">
        <f>SUMIFS(福祉･介護!$L$6:$L$24,福祉･介護!#REF!,福祉介護総括表!$I$3,福祉･介護!$F$6:$F$24,H27事業コード表!E315)</f>
        <v>#REF!</v>
      </c>
      <c r="K23" s="108" t="e">
        <f>COUNTIFS(福祉･介護!#REF!,福祉介護総括表!$K$3,福祉･介護!$F$6:$F$24,H27事業コード表!E315)</f>
        <v>#REF!</v>
      </c>
      <c r="L23" s="109" t="e">
        <f>SUMIFS(福祉･介護!$L$6:$L$24,福祉･介護!#REF!,福祉介護総括表!$K$3,福祉･介護!$F$6:$F$24,H27事業コード表!E315)</f>
        <v>#REF!</v>
      </c>
      <c r="M23" s="108" t="e">
        <f>COUNTIFS(福祉･介護!#REF!,福祉介護総括表!$M$3,福祉･介護!$F$6:$F$24,H27事業コード表!E315)</f>
        <v>#REF!</v>
      </c>
      <c r="N23" s="109" t="e">
        <f>SUMIFS(福祉･介護!$L$6:$L$24,福祉･介護!#REF!,福祉介護総括表!$M$3,福祉･介護!$F$6:$F$24,H27事業コード表!E315)</f>
        <v>#REF!</v>
      </c>
      <c r="O23" s="108" t="e">
        <f>COUNTIFS(福祉･介護!#REF!,福祉介護総括表!$O$3,福祉･介護!$F$6:$F$24,H27事業コード表!E315)</f>
        <v>#REF!</v>
      </c>
      <c r="P23" s="109" t="e">
        <f>SUMIFS(福祉･介護!$L$6:$L$24,福祉･介護!#REF!,福祉介護総括表!$O$3,福祉･介護!$F$6:$F$24,H27事業コード表!E315)</f>
        <v>#REF!</v>
      </c>
      <c r="Q23" s="108" t="e">
        <f>COUNTIFS(福祉･介護!#REF!,福祉介護総括表!$Q$3,福祉･介護!$F$6:$F$24,H27事業コード表!E315)</f>
        <v>#REF!</v>
      </c>
      <c r="R23" s="109" t="e">
        <f>SUMIFS(福祉･介護!$L$6:$L$24,福祉･介護!#REF!,福祉介護総括表!$Q$3,福祉･介護!$F$6:$F$24,H27事業コード表!E315)</f>
        <v>#REF!</v>
      </c>
      <c r="S23" s="108" t="e">
        <f>COUNTIFS(福祉･介護!#REF!,福祉介護総括表!$S$3,福祉･介護!$F$6:$F$24,H27事業コード表!E315)</f>
        <v>#REF!</v>
      </c>
      <c r="T23" s="109" t="e">
        <f>SUMIFS(福祉･介護!$L$6:$L$24,福祉･介護!#REF!,福祉介護総括表!$S$3,福祉･介護!$F$6:$F$24,H27事業コード表!E315)</f>
        <v>#REF!</v>
      </c>
      <c r="U23" s="108" t="e">
        <f>COUNTIFS(福祉･介護!#REF!,福祉介護総括表!$U$3,福祉･介護!$F$6:$F$24,H27事業コード表!E315)</f>
        <v>#REF!</v>
      </c>
      <c r="V23" s="109" t="e">
        <f>SUMIFS(福祉･介護!$L$6:$L$24,福祉･介護!#REF!,福祉介護総括表!$U$3,福祉･介護!$F$6:$F$24,H27事業コード表!E315)</f>
        <v>#REF!</v>
      </c>
      <c r="W23" s="108" t="e">
        <f>COUNTIFS(福祉･介護!#REF!,福祉介護総括表!$W$3,福祉･介護!$F$6:$F$24,H27事業コード表!E315)</f>
        <v>#REF!</v>
      </c>
      <c r="X23" s="109" t="e">
        <f>SUMIFS(福祉･介護!$L$6:$L$24,福祉･介護!#REF!,福祉介護総括表!$W$3,福祉･介護!$F$6:$F$24,H27事業コード表!E315)</f>
        <v>#REF!</v>
      </c>
      <c r="Y23" s="108" t="e">
        <f>COUNTIFS(福祉･介護!#REF!,福祉介護総括表!$Y$3,福祉･介護!$F$6:$F$24,H27事業コード表!E315)</f>
        <v>#REF!</v>
      </c>
      <c r="Z23" s="109" t="e">
        <f>SUMIFS(福祉･介護!$L$6:$L$24,福祉･介護!#REF!,福祉介護総括表!$Y$3,福祉･介護!$F$6:$F$24,H27事業コード表!E315)</f>
        <v>#REF!</v>
      </c>
      <c r="AA23" s="108" t="e">
        <f>COUNTIFS(福祉･介護!#REF!,福祉介護総括表!$AA$3,福祉･介護!$F$6:$F$24,H27事業コード表!E315)</f>
        <v>#REF!</v>
      </c>
      <c r="AB23" s="109" t="e">
        <f>SUMIFS(福祉･介護!$L$6:$L$24,福祉･介護!#REF!,福祉介護総括表!$AA$3,福祉･介護!$F$6:$F$24,H27事業コード表!E315)</f>
        <v>#REF!</v>
      </c>
      <c r="AC23" s="108" t="e">
        <f>COUNTIFS(福祉･介護!#REF!,福祉介護総括表!$AC$3,福祉･介護!$F$6:$F$24,H27事業コード表!E315)</f>
        <v>#REF!</v>
      </c>
      <c r="AD23" s="109" t="e">
        <f>SUMIFS(福祉･介護!$L$6:$L$24,福祉･介護!#REF!,福祉介護総括表!$AC$3,福祉･介護!$F$6:$F$24,H27事業コード表!E315)</f>
        <v>#REF!</v>
      </c>
      <c r="AE23" s="108" t="e">
        <f>COUNTIFS(福祉･介護!#REF!,福祉介護総括表!$AE$3,福祉･介護!$F$6:$F$24,H27事業コード表!E315)</f>
        <v>#REF!</v>
      </c>
      <c r="AF23" s="109" t="e">
        <f>SUMIFS(福祉･介護!$L$6:$L$24,福祉･介護!#REF!,福祉介護総括表!$AE$3,福祉･介護!$F$6:$F$24,H27事業コード表!E315)</f>
        <v>#REF!</v>
      </c>
      <c r="AG23" s="108" t="e">
        <f>COUNTIFS(福祉･介護!#REF!,福祉介護総括表!$AG$3,福祉･介護!$F$6:$F$24,H27事業コード表!E315)</f>
        <v>#REF!</v>
      </c>
      <c r="AH23" s="109" t="e">
        <f>SUMIFS(福祉･介護!$L$6:$L$24,福祉･介護!#REF!,福祉介護総括表!$AG$3,福祉･介護!$F$6:$F$24,H27事業コード表!E315)</f>
        <v>#REF!</v>
      </c>
      <c r="AI23" s="108" t="e">
        <f>COUNTIFS(福祉･介護!#REF!,福祉介護総括表!$AI$3,福祉･介護!$F$6:$F$24,H27事業コード表!E315)</f>
        <v>#REF!</v>
      </c>
      <c r="AJ23" s="109" t="e">
        <f>SUMIFS(福祉･介護!$L$6:$L$24,福祉･介護!#REF!,福祉介護総括表!$AI$3,福祉･介護!$F$6:$F$24,H27事業コード表!E315)</f>
        <v>#REF!</v>
      </c>
      <c r="AK23" s="108" t="e">
        <f>COUNTIFS(福祉･介護!#REF!,福祉介護総括表!$AK$3,福祉･介護!$F$6:$F$24,H27事業コード表!E315)</f>
        <v>#REF!</v>
      </c>
      <c r="AL23" s="109" t="e">
        <f>SUMIFS(福祉･介護!$L$6:$L$24,福祉･介護!#REF!,福祉介護総括表!$AK$3,福祉･介護!$F$6:$F$24,H27事業コード表!E315)</f>
        <v>#REF!</v>
      </c>
      <c r="AM23" s="108" t="e">
        <f>COUNTIFS(福祉･介護!#REF!,福祉介護総括表!$AM$3,福祉･介護!$F$6:$F$24,H27事業コード表!E315)</f>
        <v>#REF!</v>
      </c>
      <c r="AN23" s="109" t="e">
        <f>SUMIFS(福祉･介護!$L$6:$L$24,福祉･介護!#REF!,福祉介護総括表!$AM$3,福祉･介護!$F$6:$F$24,H27事業コード表!E315)</f>
        <v>#REF!</v>
      </c>
      <c r="AO23" s="108" t="e">
        <f>COUNTIFS(福祉･介護!#REF!,福祉介護総括表!$AO$3,福祉･介護!$F$6:$F$24,H27事業コード表!E315)</f>
        <v>#REF!</v>
      </c>
      <c r="AP23" s="109" t="e">
        <f>SUMIFS(福祉･介護!$L$6:$L$24,福祉･介護!#REF!,福祉介護総括表!$AO$3,福祉･介護!$F$6:$F$24,H27事業コード表!E315)</f>
        <v>#REF!</v>
      </c>
      <c r="AQ23" s="108" t="e">
        <f>COUNTIFS(福祉･介護!#REF!,福祉介護総括表!$AQ$3,福祉･介護!$F$6:$F$24,H27事業コード表!E315)</f>
        <v>#REF!</v>
      </c>
      <c r="AR23" s="109" t="e">
        <f>SUMIFS(福祉･介護!$L$6:$L$24,福祉･介護!#REF!,福祉介護総括表!$AQ$3,福祉･介護!$F$6:$F$24,H27事業コード表!E315)</f>
        <v>#REF!</v>
      </c>
      <c r="AS23" s="108" t="e">
        <f>COUNTIFS(福祉･介護!#REF!,福祉介護総括表!$AS$3,福祉･介護!$F$6:$F$24,H27事業コード表!E315)</f>
        <v>#REF!</v>
      </c>
      <c r="AT23" s="109" t="e">
        <f>SUMIFS(福祉･介護!$L$6:$L$24,福祉･介護!#REF!,福祉介護総括表!$AS$3,福祉･介護!$F$6:$F$24,H27事業コード表!E315)</f>
        <v>#REF!</v>
      </c>
      <c r="AU23" s="108" t="e">
        <f>COUNTIFS(福祉･介護!#REF!,福祉介護総括表!$AU$3,福祉･介護!$F$6:$F$24,H27事業コード表!E315)</f>
        <v>#REF!</v>
      </c>
      <c r="AV23" s="109" t="e">
        <f>SUMIFS(福祉･介護!$L$6:$L$24,福祉･介護!#REF!,福祉介護総括表!$AU$3,福祉･介護!$F$6:$F$24,H27事業コード表!E315)</f>
        <v>#REF!</v>
      </c>
      <c r="AW23" s="108" t="e">
        <f>COUNTIFS(福祉･介護!#REF!,福祉介護総括表!$AW$3,福祉･介護!$F$6:$F$24,H27事業コード表!E315)</f>
        <v>#REF!</v>
      </c>
      <c r="AX23" s="109" t="e">
        <f>SUMIFS(福祉･介護!$L$6:$L$24,福祉･介護!#REF!,福祉介護総括表!$AW$3,福祉･介護!$F$6:$F$24,H27事業コード表!E315)</f>
        <v>#REF!</v>
      </c>
      <c r="AY23" s="108" t="e">
        <f>COUNTIFS(福祉･介護!#REF!,福祉介護総括表!$AY$3,福祉･介護!$F$6:$F$24,H27事業コード表!E315)</f>
        <v>#REF!</v>
      </c>
      <c r="AZ23" s="109" t="e">
        <f>SUMIFS(福祉･介護!$L$6:$L$24,福祉･介護!#REF!,福祉介護総括表!$AY$3,福祉･介護!$F$6:$F$24,H27事業コード表!E315)</f>
        <v>#REF!</v>
      </c>
      <c r="BA23" s="114">
        <f t="shared" si="4"/>
        <v>24</v>
      </c>
      <c r="BB23" s="111" t="e">
        <f t="shared" si="5"/>
        <v>#REF!</v>
      </c>
      <c r="BC23" s="112" t="e">
        <f t="shared" si="6"/>
        <v>#REF!</v>
      </c>
    </row>
    <row r="24" spans="1:55" ht="18" customHeight="1">
      <c r="A24" s="223"/>
      <c r="B24" s="113" t="s">
        <v>672</v>
      </c>
      <c r="C24" s="225" t="s">
        <v>408</v>
      </c>
      <c r="D24" s="226"/>
      <c r="E24" s="108" t="e">
        <f>COUNTIFS(福祉･介護!#REF!,福祉介護総括表!$E$3,福祉･介護!$F$6:$F$24,H27事業コード表!E316)</f>
        <v>#REF!</v>
      </c>
      <c r="F24" s="109" t="e">
        <f>SUMIFS(福祉･介護!$L$6:$L$24,福祉･介護!#REF!,福祉介護総括表!$E$3,福祉･介護!$F$6:$F$24,H27事業コード表!E316)</f>
        <v>#REF!</v>
      </c>
      <c r="G24" s="108" t="e">
        <f>COUNTIFS(福祉･介護!#REF!,福祉介護総括表!$G$3,福祉･介護!$F$6:$F$24,H27事業コード表!E316)</f>
        <v>#REF!</v>
      </c>
      <c r="H24" s="109" t="e">
        <f>SUMIFS(福祉･介護!$L$6:$L$24,福祉･介護!#REF!,福祉介護総括表!$G$3,福祉･介護!$F$6:$F$24,H27事業コード表!E316)</f>
        <v>#REF!</v>
      </c>
      <c r="I24" s="108" t="e">
        <f>COUNTIFS(福祉･介護!#REF!,福祉介護総括表!$I$3,福祉･介護!$F$6:$F$24,H27事業コード表!E316)</f>
        <v>#REF!</v>
      </c>
      <c r="J24" s="109" t="e">
        <f>SUMIFS(福祉･介護!$L$6:$L$24,福祉･介護!#REF!,福祉介護総括表!$I$3,福祉･介護!$F$6:$F$24,H27事業コード表!E316)</f>
        <v>#REF!</v>
      </c>
      <c r="K24" s="108" t="e">
        <f>COUNTIFS(福祉･介護!#REF!,福祉介護総括表!$K$3,福祉･介護!$F$6:$F$24,H27事業コード表!E316)</f>
        <v>#REF!</v>
      </c>
      <c r="L24" s="109" t="e">
        <f>SUMIFS(福祉･介護!$L$6:$L$24,福祉･介護!#REF!,福祉介護総括表!$K$3,福祉･介護!$F$6:$F$24,H27事業コード表!E316)</f>
        <v>#REF!</v>
      </c>
      <c r="M24" s="108" t="e">
        <f>COUNTIFS(福祉･介護!#REF!,福祉介護総括表!$M$3,福祉･介護!$F$6:$F$24,H27事業コード表!E316)</f>
        <v>#REF!</v>
      </c>
      <c r="N24" s="109" t="e">
        <f>SUMIFS(福祉･介護!$L$6:$L$24,福祉･介護!#REF!,福祉介護総括表!$M$3,福祉･介護!$F$6:$F$24,H27事業コード表!E316)</f>
        <v>#REF!</v>
      </c>
      <c r="O24" s="108" t="e">
        <f>COUNTIFS(福祉･介護!#REF!,福祉介護総括表!$O$3,福祉･介護!$F$6:$F$24,H27事業コード表!E316)</f>
        <v>#REF!</v>
      </c>
      <c r="P24" s="109" t="e">
        <f>SUMIFS(福祉･介護!$L$6:$L$24,福祉･介護!#REF!,福祉介護総括表!$O$3,福祉･介護!$F$6:$F$24,H27事業コード表!E316)</f>
        <v>#REF!</v>
      </c>
      <c r="Q24" s="108" t="e">
        <f>COUNTIFS(福祉･介護!#REF!,福祉介護総括表!$Q$3,福祉･介護!$F$6:$F$24,H27事業コード表!E316)</f>
        <v>#REF!</v>
      </c>
      <c r="R24" s="109" t="e">
        <f>SUMIFS(福祉･介護!$L$6:$L$24,福祉･介護!#REF!,福祉介護総括表!$Q$3,福祉･介護!$F$6:$F$24,H27事業コード表!E316)</f>
        <v>#REF!</v>
      </c>
      <c r="S24" s="108" t="e">
        <f>COUNTIFS(福祉･介護!#REF!,福祉介護総括表!$S$3,福祉･介護!$F$6:$F$24,H27事業コード表!E316)</f>
        <v>#REF!</v>
      </c>
      <c r="T24" s="109" t="e">
        <f>SUMIFS(福祉･介護!$L$6:$L$24,福祉･介護!#REF!,福祉介護総括表!$S$3,福祉･介護!$F$6:$F$24,H27事業コード表!E316)</f>
        <v>#REF!</v>
      </c>
      <c r="U24" s="108" t="e">
        <f>COUNTIFS(福祉･介護!#REF!,福祉介護総括表!$U$3,福祉･介護!$F$6:$F$24,H27事業コード表!E316)</f>
        <v>#REF!</v>
      </c>
      <c r="V24" s="109" t="e">
        <f>SUMIFS(福祉･介護!$L$6:$L$24,福祉･介護!#REF!,福祉介護総括表!$U$3,福祉･介護!$F$6:$F$24,H27事業コード表!E316)</f>
        <v>#REF!</v>
      </c>
      <c r="W24" s="108" t="e">
        <f>COUNTIFS(福祉･介護!#REF!,福祉介護総括表!$W$3,福祉･介護!$F$6:$F$24,H27事業コード表!E316)</f>
        <v>#REF!</v>
      </c>
      <c r="X24" s="109" t="e">
        <f>SUMIFS(福祉･介護!$L$6:$L$24,福祉･介護!#REF!,福祉介護総括表!$W$3,福祉･介護!$F$6:$F$24,H27事業コード表!E316)</f>
        <v>#REF!</v>
      </c>
      <c r="Y24" s="108" t="e">
        <f>COUNTIFS(福祉･介護!#REF!,福祉介護総括表!$Y$3,福祉･介護!$F$6:$F$24,H27事業コード表!E316)</f>
        <v>#REF!</v>
      </c>
      <c r="Z24" s="109" t="e">
        <f>SUMIFS(福祉･介護!$L$6:$L$24,福祉･介護!#REF!,福祉介護総括表!$Y$3,福祉･介護!$F$6:$F$24,H27事業コード表!E316)</f>
        <v>#REF!</v>
      </c>
      <c r="AA24" s="108" t="e">
        <f>COUNTIFS(福祉･介護!#REF!,福祉介護総括表!$AA$3,福祉･介護!$F$6:$F$24,H27事業コード表!E316)</f>
        <v>#REF!</v>
      </c>
      <c r="AB24" s="109" t="e">
        <f>SUMIFS(福祉･介護!$L$6:$L$24,福祉･介護!#REF!,福祉介護総括表!$AA$3,福祉･介護!$F$6:$F$24,H27事業コード表!E316)</f>
        <v>#REF!</v>
      </c>
      <c r="AC24" s="108" t="e">
        <f>COUNTIFS(福祉･介護!#REF!,福祉介護総括表!$AC$3,福祉･介護!$F$6:$F$24,H27事業コード表!E316)</f>
        <v>#REF!</v>
      </c>
      <c r="AD24" s="109" t="e">
        <f>SUMIFS(福祉･介護!$L$6:$L$24,福祉･介護!#REF!,福祉介護総括表!$AC$3,福祉･介護!$F$6:$F$24,H27事業コード表!E316)</f>
        <v>#REF!</v>
      </c>
      <c r="AE24" s="108" t="e">
        <f>COUNTIFS(福祉･介護!#REF!,福祉介護総括表!$AE$3,福祉･介護!$F$6:$F$24,H27事業コード表!E316)</f>
        <v>#REF!</v>
      </c>
      <c r="AF24" s="109" t="e">
        <f>SUMIFS(福祉･介護!$L$6:$L$24,福祉･介護!#REF!,福祉介護総括表!$AE$3,福祉･介護!$F$6:$F$24,H27事業コード表!E316)</f>
        <v>#REF!</v>
      </c>
      <c r="AG24" s="108" t="e">
        <f>COUNTIFS(福祉･介護!#REF!,福祉介護総括表!$AG$3,福祉･介護!$F$6:$F$24,H27事業コード表!E316)</f>
        <v>#REF!</v>
      </c>
      <c r="AH24" s="109" t="e">
        <f>SUMIFS(福祉･介護!$L$6:$L$24,福祉･介護!#REF!,福祉介護総括表!$AG$3,福祉･介護!$F$6:$F$24,H27事業コード表!E316)</f>
        <v>#REF!</v>
      </c>
      <c r="AI24" s="108" t="e">
        <f>COUNTIFS(福祉･介護!#REF!,福祉介護総括表!$AI$3,福祉･介護!$F$6:$F$24,H27事業コード表!E316)</f>
        <v>#REF!</v>
      </c>
      <c r="AJ24" s="109" t="e">
        <f>SUMIFS(福祉･介護!$L$6:$L$24,福祉･介護!#REF!,福祉介護総括表!$AI$3,福祉･介護!$F$6:$F$24,H27事業コード表!E316)</f>
        <v>#REF!</v>
      </c>
      <c r="AK24" s="108" t="e">
        <f>COUNTIFS(福祉･介護!#REF!,福祉介護総括表!$AK$3,福祉･介護!$F$6:$F$24,H27事業コード表!E316)</f>
        <v>#REF!</v>
      </c>
      <c r="AL24" s="109" t="e">
        <f>SUMIFS(福祉･介護!$L$6:$L$24,福祉･介護!#REF!,福祉介護総括表!$AK$3,福祉･介護!$F$6:$F$24,H27事業コード表!E316)</f>
        <v>#REF!</v>
      </c>
      <c r="AM24" s="108" t="e">
        <f>COUNTIFS(福祉･介護!#REF!,福祉介護総括表!$AM$3,福祉･介護!$F$6:$F$24,H27事業コード表!E316)</f>
        <v>#REF!</v>
      </c>
      <c r="AN24" s="109" t="e">
        <f>SUMIFS(福祉･介護!$L$6:$L$24,福祉･介護!#REF!,福祉介護総括表!$AM$3,福祉･介護!$F$6:$F$24,H27事業コード表!E316)</f>
        <v>#REF!</v>
      </c>
      <c r="AO24" s="108" t="e">
        <f>COUNTIFS(福祉･介護!#REF!,福祉介護総括表!$AO$3,福祉･介護!$F$6:$F$24,H27事業コード表!E316)</f>
        <v>#REF!</v>
      </c>
      <c r="AP24" s="109" t="e">
        <f>SUMIFS(福祉･介護!$L$6:$L$24,福祉･介護!#REF!,福祉介護総括表!$AO$3,福祉･介護!$F$6:$F$24,H27事業コード表!E316)</f>
        <v>#REF!</v>
      </c>
      <c r="AQ24" s="108" t="e">
        <f>COUNTIFS(福祉･介護!#REF!,福祉介護総括表!$AQ$3,福祉･介護!$F$6:$F$24,H27事業コード表!E316)</f>
        <v>#REF!</v>
      </c>
      <c r="AR24" s="109" t="e">
        <f>SUMIFS(福祉･介護!$L$6:$L$24,福祉･介護!#REF!,福祉介護総括表!$AQ$3,福祉･介護!$F$6:$F$24,H27事業コード表!E316)</f>
        <v>#REF!</v>
      </c>
      <c r="AS24" s="108" t="e">
        <f>COUNTIFS(福祉･介護!#REF!,福祉介護総括表!$AS$3,福祉･介護!$F$6:$F$24,H27事業コード表!E316)</f>
        <v>#REF!</v>
      </c>
      <c r="AT24" s="109" t="e">
        <f>SUMIFS(福祉･介護!$L$6:$L$24,福祉･介護!#REF!,福祉介護総括表!$AS$3,福祉･介護!$F$6:$F$24,H27事業コード表!E316)</f>
        <v>#REF!</v>
      </c>
      <c r="AU24" s="108" t="e">
        <f>COUNTIFS(福祉･介護!#REF!,福祉介護総括表!$AU$3,福祉･介護!$F$6:$F$24,H27事業コード表!E316)</f>
        <v>#REF!</v>
      </c>
      <c r="AV24" s="109" t="e">
        <f>SUMIFS(福祉･介護!$L$6:$L$24,福祉･介護!#REF!,福祉介護総括表!$AU$3,福祉･介護!$F$6:$F$24,H27事業コード表!E316)</f>
        <v>#REF!</v>
      </c>
      <c r="AW24" s="108" t="e">
        <f>COUNTIFS(福祉･介護!#REF!,福祉介護総括表!$AW$3,福祉･介護!$F$6:$F$24,H27事業コード表!E316)</f>
        <v>#REF!</v>
      </c>
      <c r="AX24" s="109" t="e">
        <f>SUMIFS(福祉･介護!$L$6:$L$24,福祉･介護!#REF!,福祉介護総括表!$AW$3,福祉･介護!$F$6:$F$24,H27事業コード表!E316)</f>
        <v>#REF!</v>
      </c>
      <c r="AY24" s="108" t="e">
        <f>COUNTIFS(福祉･介護!#REF!,福祉介護総括表!$AY$3,福祉･介護!$F$6:$F$24,H27事業コード表!E316)</f>
        <v>#REF!</v>
      </c>
      <c r="AZ24" s="109" t="e">
        <f>SUMIFS(福祉･介護!$L$6:$L$24,福祉･介護!#REF!,福祉介護総括表!$AY$3,福祉･介護!$F$6:$F$24,H27事業コード表!E316)</f>
        <v>#REF!</v>
      </c>
      <c r="BA24" s="114">
        <f t="shared" si="4"/>
        <v>24</v>
      </c>
      <c r="BB24" s="111" t="e">
        <f t="shared" si="5"/>
        <v>#REF!</v>
      </c>
      <c r="BC24" s="112" t="e">
        <f t="shared" si="6"/>
        <v>#REF!</v>
      </c>
    </row>
    <row r="25" spans="1:55" ht="18" customHeight="1">
      <c r="A25" s="223"/>
      <c r="B25" s="113" t="s">
        <v>673</v>
      </c>
      <c r="C25" s="225" t="s">
        <v>410</v>
      </c>
      <c r="D25" s="226"/>
      <c r="E25" s="108" t="e">
        <f>COUNTIFS(福祉･介護!#REF!,福祉介護総括表!$E$3,福祉･介護!$F$6:$F$24,H27事業コード表!E317)</f>
        <v>#REF!</v>
      </c>
      <c r="F25" s="109" t="e">
        <f>SUMIFS(福祉･介護!$L$6:$L$24,福祉･介護!#REF!,福祉介護総括表!$E$3,福祉･介護!$F$6:$F$24,H27事業コード表!E317)</f>
        <v>#REF!</v>
      </c>
      <c r="G25" s="108" t="e">
        <f>COUNTIFS(福祉･介護!#REF!,福祉介護総括表!$G$3,福祉･介護!$F$6:$F$24,H27事業コード表!E317)</f>
        <v>#REF!</v>
      </c>
      <c r="H25" s="109" t="e">
        <f>SUMIFS(福祉･介護!$L$6:$L$24,福祉･介護!#REF!,福祉介護総括表!$G$3,福祉･介護!$F$6:$F$24,H27事業コード表!E317)</f>
        <v>#REF!</v>
      </c>
      <c r="I25" s="108" t="e">
        <f>COUNTIFS(福祉･介護!#REF!,福祉介護総括表!$I$3,福祉･介護!$F$6:$F$24,H27事業コード表!E317)</f>
        <v>#REF!</v>
      </c>
      <c r="J25" s="109" t="e">
        <f>SUMIFS(福祉･介護!$L$6:$L$24,福祉･介護!#REF!,福祉介護総括表!$I$3,福祉･介護!$F$6:$F$24,H27事業コード表!E317)</f>
        <v>#REF!</v>
      </c>
      <c r="K25" s="108" t="e">
        <f>COUNTIFS(福祉･介護!#REF!,福祉介護総括表!$K$3,福祉･介護!$F$6:$F$24,H27事業コード表!E317)</f>
        <v>#REF!</v>
      </c>
      <c r="L25" s="109" t="e">
        <f>SUMIFS(福祉･介護!$L$6:$L$24,福祉･介護!#REF!,福祉介護総括表!$K$3,福祉･介護!$F$6:$F$24,H27事業コード表!E317)</f>
        <v>#REF!</v>
      </c>
      <c r="M25" s="108" t="e">
        <f>COUNTIFS(福祉･介護!#REF!,福祉介護総括表!$M$3,福祉･介護!$F$6:$F$24,H27事業コード表!E317)</f>
        <v>#REF!</v>
      </c>
      <c r="N25" s="109" t="e">
        <f>SUMIFS(福祉･介護!$L$6:$L$24,福祉･介護!#REF!,福祉介護総括表!$M$3,福祉･介護!$F$6:$F$24,H27事業コード表!E317)</f>
        <v>#REF!</v>
      </c>
      <c r="O25" s="108" t="e">
        <f>COUNTIFS(福祉･介護!#REF!,福祉介護総括表!$O$3,福祉･介護!$F$6:$F$24,H27事業コード表!E317)</f>
        <v>#REF!</v>
      </c>
      <c r="P25" s="109" t="e">
        <f>SUMIFS(福祉･介護!$L$6:$L$24,福祉･介護!#REF!,福祉介護総括表!$O$3,福祉･介護!$F$6:$F$24,H27事業コード表!E317)</f>
        <v>#REF!</v>
      </c>
      <c r="Q25" s="108" t="e">
        <f>COUNTIFS(福祉･介護!#REF!,福祉介護総括表!$Q$3,福祉･介護!$F$6:$F$24,H27事業コード表!E317)</f>
        <v>#REF!</v>
      </c>
      <c r="R25" s="109" t="e">
        <f>SUMIFS(福祉･介護!$L$6:$L$24,福祉･介護!#REF!,福祉介護総括表!$Q$3,福祉･介護!$F$6:$F$24,H27事業コード表!E317)</f>
        <v>#REF!</v>
      </c>
      <c r="S25" s="108" t="e">
        <f>COUNTIFS(福祉･介護!#REF!,福祉介護総括表!$S$3,福祉･介護!$F$6:$F$24,H27事業コード表!E317)</f>
        <v>#REF!</v>
      </c>
      <c r="T25" s="109" t="e">
        <f>SUMIFS(福祉･介護!$L$6:$L$24,福祉･介護!#REF!,福祉介護総括表!$S$3,福祉･介護!$F$6:$F$24,H27事業コード表!E317)</f>
        <v>#REF!</v>
      </c>
      <c r="U25" s="108" t="e">
        <f>COUNTIFS(福祉･介護!#REF!,福祉介護総括表!$U$3,福祉･介護!$F$6:$F$24,H27事業コード表!E317)</f>
        <v>#REF!</v>
      </c>
      <c r="V25" s="109" t="e">
        <f>SUMIFS(福祉･介護!$L$6:$L$24,福祉･介護!#REF!,福祉介護総括表!$U$3,福祉･介護!$F$6:$F$24,H27事業コード表!E317)</f>
        <v>#REF!</v>
      </c>
      <c r="W25" s="108" t="e">
        <f>COUNTIFS(福祉･介護!#REF!,福祉介護総括表!$W$3,福祉･介護!$F$6:$F$24,H27事業コード表!E317)</f>
        <v>#REF!</v>
      </c>
      <c r="X25" s="109" t="e">
        <f>SUMIFS(福祉･介護!$L$6:$L$24,福祉･介護!#REF!,福祉介護総括表!$W$3,福祉･介護!$F$6:$F$24,H27事業コード表!E317)</f>
        <v>#REF!</v>
      </c>
      <c r="Y25" s="108" t="e">
        <f>COUNTIFS(福祉･介護!#REF!,福祉介護総括表!$Y$3,福祉･介護!$F$6:$F$24,H27事業コード表!E317)</f>
        <v>#REF!</v>
      </c>
      <c r="Z25" s="109" t="e">
        <f>SUMIFS(福祉･介護!$L$6:$L$24,福祉･介護!#REF!,福祉介護総括表!$Y$3,福祉･介護!$F$6:$F$24,H27事業コード表!E317)</f>
        <v>#REF!</v>
      </c>
      <c r="AA25" s="108" t="e">
        <f>COUNTIFS(福祉･介護!#REF!,福祉介護総括表!$AA$3,福祉･介護!$F$6:$F$24,H27事業コード表!E317)</f>
        <v>#REF!</v>
      </c>
      <c r="AB25" s="109" t="e">
        <f>SUMIFS(福祉･介護!$L$6:$L$24,福祉･介護!#REF!,福祉介護総括表!$AA$3,福祉･介護!$F$6:$F$24,H27事業コード表!E317)</f>
        <v>#REF!</v>
      </c>
      <c r="AC25" s="108" t="e">
        <f>COUNTIFS(福祉･介護!#REF!,福祉介護総括表!$AC$3,福祉･介護!$F$6:$F$24,H27事業コード表!E317)</f>
        <v>#REF!</v>
      </c>
      <c r="AD25" s="109" t="e">
        <f>SUMIFS(福祉･介護!$L$6:$L$24,福祉･介護!#REF!,福祉介護総括表!$AC$3,福祉･介護!$F$6:$F$24,H27事業コード表!E317)</f>
        <v>#REF!</v>
      </c>
      <c r="AE25" s="108" t="e">
        <f>COUNTIFS(福祉･介護!#REF!,福祉介護総括表!$AE$3,福祉･介護!$F$6:$F$24,H27事業コード表!E317)</f>
        <v>#REF!</v>
      </c>
      <c r="AF25" s="109" t="e">
        <f>SUMIFS(福祉･介護!$L$6:$L$24,福祉･介護!#REF!,福祉介護総括表!$AE$3,福祉･介護!$F$6:$F$24,H27事業コード表!E317)</f>
        <v>#REF!</v>
      </c>
      <c r="AG25" s="108" t="e">
        <f>COUNTIFS(福祉･介護!#REF!,福祉介護総括表!$AG$3,福祉･介護!$F$6:$F$24,H27事業コード表!E317)</f>
        <v>#REF!</v>
      </c>
      <c r="AH25" s="109" t="e">
        <f>SUMIFS(福祉･介護!$L$6:$L$24,福祉･介護!#REF!,福祉介護総括表!$AG$3,福祉･介護!$F$6:$F$24,H27事業コード表!E317)</f>
        <v>#REF!</v>
      </c>
      <c r="AI25" s="108" t="e">
        <f>COUNTIFS(福祉･介護!#REF!,福祉介護総括表!$AI$3,福祉･介護!$F$6:$F$24,H27事業コード表!E317)</f>
        <v>#REF!</v>
      </c>
      <c r="AJ25" s="109" t="e">
        <f>SUMIFS(福祉･介護!$L$6:$L$24,福祉･介護!#REF!,福祉介護総括表!$AI$3,福祉･介護!$F$6:$F$24,H27事業コード表!E317)</f>
        <v>#REF!</v>
      </c>
      <c r="AK25" s="108" t="e">
        <f>COUNTIFS(福祉･介護!#REF!,福祉介護総括表!$AK$3,福祉･介護!$F$6:$F$24,H27事業コード表!E317)</f>
        <v>#REF!</v>
      </c>
      <c r="AL25" s="109" t="e">
        <f>SUMIFS(福祉･介護!$L$6:$L$24,福祉･介護!#REF!,福祉介護総括表!$AK$3,福祉･介護!$F$6:$F$24,H27事業コード表!E317)</f>
        <v>#REF!</v>
      </c>
      <c r="AM25" s="108" t="e">
        <f>COUNTIFS(福祉･介護!#REF!,福祉介護総括表!$AM$3,福祉･介護!$F$6:$F$24,H27事業コード表!E317)</f>
        <v>#REF!</v>
      </c>
      <c r="AN25" s="109" t="e">
        <f>SUMIFS(福祉･介護!$L$6:$L$24,福祉･介護!#REF!,福祉介護総括表!$AM$3,福祉･介護!$F$6:$F$24,H27事業コード表!E317)</f>
        <v>#REF!</v>
      </c>
      <c r="AO25" s="108" t="e">
        <f>COUNTIFS(福祉･介護!#REF!,福祉介護総括表!$AO$3,福祉･介護!$F$6:$F$24,H27事業コード表!E317)</f>
        <v>#REF!</v>
      </c>
      <c r="AP25" s="109" t="e">
        <f>SUMIFS(福祉･介護!$L$6:$L$24,福祉･介護!#REF!,福祉介護総括表!$AO$3,福祉･介護!$F$6:$F$24,H27事業コード表!E317)</f>
        <v>#REF!</v>
      </c>
      <c r="AQ25" s="108" t="e">
        <f>COUNTIFS(福祉･介護!#REF!,福祉介護総括表!$AQ$3,福祉･介護!$F$6:$F$24,H27事業コード表!E317)</f>
        <v>#REF!</v>
      </c>
      <c r="AR25" s="109" t="e">
        <f>SUMIFS(福祉･介護!$L$6:$L$24,福祉･介護!#REF!,福祉介護総括表!$AQ$3,福祉･介護!$F$6:$F$24,H27事業コード表!E317)</f>
        <v>#REF!</v>
      </c>
      <c r="AS25" s="108" t="e">
        <f>COUNTIFS(福祉･介護!#REF!,福祉介護総括表!$AS$3,福祉･介護!$F$6:$F$24,H27事業コード表!E317)</f>
        <v>#REF!</v>
      </c>
      <c r="AT25" s="109" t="e">
        <f>SUMIFS(福祉･介護!$L$6:$L$24,福祉･介護!#REF!,福祉介護総括表!$AS$3,福祉･介護!$F$6:$F$24,H27事業コード表!E317)</f>
        <v>#REF!</v>
      </c>
      <c r="AU25" s="108" t="e">
        <f>COUNTIFS(福祉･介護!#REF!,福祉介護総括表!$AU$3,福祉･介護!$F$6:$F$24,H27事業コード表!E317)</f>
        <v>#REF!</v>
      </c>
      <c r="AV25" s="109" t="e">
        <f>SUMIFS(福祉･介護!$L$6:$L$24,福祉･介護!#REF!,福祉介護総括表!$AU$3,福祉･介護!$F$6:$F$24,H27事業コード表!E317)</f>
        <v>#REF!</v>
      </c>
      <c r="AW25" s="108" t="e">
        <f>COUNTIFS(福祉･介護!#REF!,福祉介護総括表!$AW$3,福祉･介護!$F$6:$F$24,H27事業コード表!E317)</f>
        <v>#REF!</v>
      </c>
      <c r="AX25" s="109" t="e">
        <f>SUMIFS(福祉･介護!$L$6:$L$24,福祉･介護!#REF!,福祉介護総括表!$AW$3,福祉･介護!$F$6:$F$24,H27事業コード表!E317)</f>
        <v>#REF!</v>
      </c>
      <c r="AY25" s="108" t="e">
        <f>COUNTIFS(福祉･介護!#REF!,福祉介護総括表!$AY$3,福祉･介護!$F$6:$F$24,H27事業コード表!E317)</f>
        <v>#REF!</v>
      </c>
      <c r="AZ25" s="109" t="e">
        <f>SUMIFS(福祉･介護!$L$6:$L$24,福祉･介護!#REF!,福祉介護総括表!$AY$3,福祉･介護!$F$6:$F$24,H27事業コード表!E317)</f>
        <v>#REF!</v>
      </c>
      <c r="BA25" s="114">
        <f t="shared" si="4"/>
        <v>24</v>
      </c>
      <c r="BB25" s="111" t="e">
        <f t="shared" si="5"/>
        <v>#REF!</v>
      </c>
      <c r="BC25" s="112" t="e">
        <f t="shared" si="6"/>
        <v>#REF!</v>
      </c>
    </row>
    <row r="26" spans="1:55" ht="18" customHeight="1">
      <c r="A26" s="223"/>
      <c r="B26" s="113" t="s">
        <v>674</v>
      </c>
      <c r="C26" s="225" t="s">
        <v>412</v>
      </c>
      <c r="D26" s="226"/>
      <c r="E26" s="108" t="e">
        <f>COUNTIFS(福祉･介護!#REF!,福祉介護総括表!$E$3,福祉･介護!$F$6:$F$24,H27事業コード表!E318)</f>
        <v>#REF!</v>
      </c>
      <c r="F26" s="109" t="e">
        <f>SUMIFS(福祉･介護!$L$6:$L$24,福祉･介護!#REF!,福祉介護総括表!$E$3,福祉･介護!$F$6:$F$24,H27事業コード表!E318)</f>
        <v>#REF!</v>
      </c>
      <c r="G26" s="108" t="e">
        <f>COUNTIFS(福祉･介護!#REF!,福祉介護総括表!$G$3,福祉･介護!$F$6:$F$24,H27事業コード表!E318)</f>
        <v>#REF!</v>
      </c>
      <c r="H26" s="109" t="e">
        <f>SUMIFS(福祉･介護!$L$6:$L$24,福祉･介護!#REF!,福祉介護総括表!$G$3,福祉･介護!$F$6:$F$24,H27事業コード表!E318)</f>
        <v>#REF!</v>
      </c>
      <c r="I26" s="108" t="e">
        <f>COUNTIFS(福祉･介護!#REF!,福祉介護総括表!$I$3,福祉･介護!$F$6:$F$24,H27事業コード表!E318)</f>
        <v>#REF!</v>
      </c>
      <c r="J26" s="109" t="e">
        <f>SUMIFS(福祉･介護!$L$6:$L$24,福祉･介護!#REF!,福祉介護総括表!$I$3,福祉･介護!$F$6:$F$24,H27事業コード表!E318)</f>
        <v>#REF!</v>
      </c>
      <c r="K26" s="108" t="e">
        <f>COUNTIFS(福祉･介護!#REF!,福祉介護総括表!$K$3,福祉･介護!$F$6:$F$24,H27事業コード表!E318)</f>
        <v>#REF!</v>
      </c>
      <c r="L26" s="109" t="e">
        <f>SUMIFS(福祉･介護!$L$6:$L$24,福祉･介護!#REF!,福祉介護総括表!$K$3,福祉･介護!$F$6:$F$24,H27事業コード表!E318)</f>
        <v>#REF!</v>
      </c>
      <c r="M26" s="108" t="e">
        <f>COUNTIFS(福祉･介護!#REF!,福祉介護総括表!$M$3,福祉･介護!$F$6:$F$24,H27事業コード表!E318)</f>
        <v>#REF!</v>
      </c>
      <c r="N26" s="109" t="e">
        <f>SUMIFS(福祉･介護!$L$6:$L$24,福祉･介護!#REF!,福祉介護総括表!$M$3,福祉･介護!$F$6:$F$24,H27事業コード表!E318)</f>
        <v>#REF!</v>
      </c>
      <c r="O26" s="108" t="e">
        <f>COUNTIFS(福祉･介護!#REF!,福祉介護総括表!$O$3,福祉･介護!$F$6:$F$24,H27事業コード表!E318)</f>
        <v>#REF!</v>
      </c>
      <c r="P26" s="109" t="e">
        <f>SUMIFS(福祉･介護!$L$6:$L$24,福祉･介護!#REF!,福祉介護総括表!$O$3,福祉･介護!$F$6:$F$24,H27事業コード表!E318)</f>
        <v>#REF!</v>
      </c>
      <c r="Q26" s="108" t="e">
        <f>COUNTIFS(福祉･介護!#REF!,福祉介護総括表!$Q$3,福祉･介護!$F$6:$F$24,H27事業コード表!E318)</f>
        <v>#REF!</v>
      </c>
      <c r="R26" s="109" t="e">
        <f>SUMIFS(福祉･介護!$L$6:$L$24,福祉･介護!#REF!,福祉介護総括表!$Q$3,福祉･介護!$F$6:$F$24,H27事業コード表!E318)</f>
        <v>#REF!</v>
      </c>
      <c r="S26" s="108" t="e">
        <f>COUNTIFS(福祉･介護!#REF!,福祉介護総括表!$S$3,福祉･介護!$F$6:$F$24,H27事業コード表!E318)</f>
        <v>#REF!</v>
      </c>
      <c r="T26" s="109" t="e">
        <f>SUMIFS(福祉･介護!$L$6:$L$24,福祉･介護!#REF!,福祉介護総括表!$S$3,福祉･介護!$F$6:$F$24,H27事業コード表!E318)</f>
        <v>#REF!</v>
      </c>
      <c r="U26" s="108" t="e">
        <f>COUNTIFS(福祉･介護!#REF!,福祉介護総括表!$U$3,福祉･介護!$F$6:$F$24,H27事業コード表!E318)</f>
        <v>#REF!</v>
      </c>
      <c r="V26" s="109" t="e">
        <f>SUMIFS(福祉･介護!$L$6:$L$24,福祉･介護!#REF!,福祉介護総括表!$U$3,福祉･介護!$F$6:$F$24,H27事業コード表!E318)</f>
        <v>#REF!</v>
      </c>
      <c r="W26" s="108" t="e">
        <f>COUNTIFS(福祉･介護!#REF!,福祉介護総括表!$W$3,福祉･介護!$F$6:$F$24,H27事業コード表!E318)</f>
        <v>#REF!</v>
      </c>
      <c r="X26" s="109" t="e">
        <f>SUMIFS(福祉･介護!$L$6:$L$24,福祉･介護!#REF!,福祉介護総括表!$W$3,福祉･介護!$F$6:$F$24,H27事業コード表!E318)</f>
        <v>#REF!</v>
      </c>
      <c r="Y26" s="108" t="e">
        <f>COUNTIFS(福祉･介護!#REF!,福祉介護総括表!$Y$3,福祉･介護!$F$6:$F$24,H27事業コード表!E318)</f>
        <v>#REF!</v>
      </c>
      <c r="Z26" s="109" t="e">
        <f>SUMIFS(福祉･介護!$L$6:$L$24,福祉･介護!#REF!,福祉介護総括表!$Y$3,福祉･介護!$F$6:$F$24,H27事業コード表!E318)</f>
        <v>#REF!</v>
      </c>
      <c r="AA26" s="108" t="e">
        <f>COUNTIFS(福祉･介護!#REF!,福祉介護総括表!$AA$3,福祉･介護!$F$6:$F$24,H27事業コード表!E318)</f>
        <v>#REF!</v>
      </c>
      <c r="AB26" s="109" t="e">
        <f>SUMIFS(福祉･介護!$L$6:$L$24,福祉･介護!#REF!,福祉介護総括表!$AA$3,福祉･介護!$F$6:$F$24,H27事業コード表!E318)</f>
        <v>#REF!</v>
      </c>
      <c r="AC26" s="108" t="e">
        <f>COUNTIFS(福祉･介護!#REF!,福祉介護総括表!$AC$3,福祉･介護!$F$6:$F$24,H27事業コード表!E318)</f>
        <v>#REF!</v>
      </c>
      <c r="AD26" s="109" t="e">
        <f>SUMIFS(福祉･介護!$L$6:$L$24,福祉･介護!#REF!,福祉介護総括表!$AC$3,福祉･介護!$F$6:$F$24,H27事業コード表!E318)</f>
        <v>#REF!</v>
      </c>
      <c r="AE26" s="108" t="e">
        <f>COUNTIFS(福祉･介護!#REF!,福祉介護総括表!$AE$3,福祉･介護!$F$6:$F$24,H27事業コード表!E318)</f>
        <v>#REF!</v>
      </c>
      <c r="AF26" s="109" t="e">
        <f>SUMIFS(福祉･介護!$L$6:$L$24,福祉･介護!#REF!,福祉介護総括表!$AE$3,福祉･介護!$F$6:$F$24,H27事業コード表!E318)</f>
        <v>#REF!</v>
      </c>
      <c r="AG26" s="108" t="e">
        <f>COUNTIFS(福祉･介護!#REF!,福祉介護総括表!$AG$3,福祉･介護!$F$6:$F$24,H27事業コード表!E318)</f>
        <v>#REF!</v>
      </c>
      <c r="AH26" s="109" t="e">
        <f>SUMIFS(福祉･介護!$L$6:$L$24,福祉･介護!#REF!,福祉介護総括表!$AG$3,福祉･介護!$F$6:$F$24,H27事業コード表!E318)</f>
        <v>#REF!</v>
      </c>
      <c r="AI26" s="108" t="e">
        <f>COUNTIFS(福祉･介護!#REF!,福祉介護総括表!$AI$3,福祉･介護!$F$6:$F$24,H27事業コード表!E318)</f>
        <v>#REF!</v>
      </c>
      <c r="AJ26" s="109" t="e">
        <f>SUMIFS(福祉･介護!$L$6:$L$24,福祉･介護!#REF!,福祉介護総括表!$AI$3,福祉･介護!$F$6:$F$24,H27事業コード表!E318)</f>
        <v>#REF!</v>
      </c>
      <c r="AK26" s="108" t="e">
        <f>COUNTIFS(福祉･介護!#REF!,福祉介護総括表!$AK$3,福祉･介護!$F$6:$F$24,H27事業コード表!E318)</f>
        <v>#REF!</v>
      </c>
      <c r="AL26" s="109" t="e">
        <f>SUMIFS(福祉･介護!$L$6:$L$24,福祉･介護!#REF!,福祉介護総括表!$AK$3,福祉･介護!$F$6:$F$24,H27事業コード表!E318)</f>
        <v>#REF!</v>
      </c>
      <c r="AM26" s="108" t="e">
        <f>COUNTIFS(福祉･介護!#REF!,福祉介護総括表!$AM$3,福祉･介護!$F$6:$F$24,H27事業コード表!E318)</f>
        <v>#REF!</v>
      </c>
      <c r="AN26" s="109" t="e">
        <f>SUMIFS(福祉･介護!$L$6:$L$24,福祉･介護!#REF!,福祉介護総括表!$AM$3,福祉･介護!$F$6:$F$24,H27事業コード表!E318)</f>
        <v>#REF!</v>
      </c>
      <c r="AO26" s="108" t="e">
        <f>COUNTIFS(福祉･介護!#REF!,福祉介護総括表!$AO$3,福祉･介護!$F$6:$F$24,H27事業コード表!E318)</f>
        <v>#REF!</v>
      </c>
      <c r="AP26" s="109" t="e">
        <f>SUMIFS(福祉･介護!$L$6:$L$24,福祉･介護!#REF!,福祉介護総括表!$AO$3,福祉･介護!$F$6:$F$24,H27事業コード表!E318)</f>
        <v>#REF!</v>
      </c>
      <c r="AQ26" s="108" t="e">
        <f>COUNTIFS(福祉･介護!#REF!,福祉介護総括表!$AQ$3,福祉･介護!$F$6:$F$24,H27事業コード表!E318)</f>
        <v>#REF!</v>
      </c>
      <c r="AR26" s="109" t="e">
        <f>SUMIFS(福祉･介護!$L$6:$L$24,福祉･介護!#REF!,福祉介護総括表!$AQ$3,福祉･介護!$F$6:$F$24,H27事業コード表!E318)</f>
        <v>#REF!</v>
      </c>
      <c r="AS26" s="108" t="e">
        <f>COUNTIFS(福祉･介護!#REF!,福祉介護総括表!$AS$3,福祉･介護!$F$6:$F$24,H27事業コード表!E318)</f>
        <v>#REF!</v>
      </c>
      <c r="AT26" s="109" t="e">
        <f>SUMIFS(福祉･介護!$L$6:$L$24,福祉･介護!#REF!,福祉介護総括表!$AS$3,福祉･介護!$F$6:$F$24,H27事業コード表!E318)</f>
        <v>#REF!</v>
      </c>
      <c r="AU26" s="108" t="e">
        <f>COUNTIFS(福祉･介護!#REF!,福祉介護総括表!$AU$3,福祉･介護!$F$6:$F$24,H27事業コード表!E318)</f>
        <v>#REF!</v>
      </c>
      <c r="AV26" s="109" t="e">
        <f>SUMIFS(福祉･介護!$L$6:$L$24,福祉･介護!#REF!,福祉介護総括表!$AU$3,福祉･介護!$F$6:$F$24,H27事業コード表!E318)</f>
        <v>#REF!</v>
      </c>
      <c r="AW26" s="108" t="e">
        <f>COUNTIFS(福祉･介護!#REF!,福祉介護総括表!$AW$3,福祉･介護!$F$6:$F$24,H27事業コード表!E318)</f>
        <v>#REF!</v>
      </c>
      <c r="AX26" s="109" t="e">
        <f>SUMIFS(福祉･介護!$L$6:$L$24,福祉･介護!#REF!,福祉介護総括表!$AW$3,福祉･介護!$F$6:$F$24,H27事業コード表!E318)</f>
        <v>#REF!</v>
      </c>
      <c r="AY26" s="108" t="e">
        <f>COUNTIFS(福祉･介護!#REF!,福祉介護総括表!$AY$3,福祉･介護!$F$6:$F$24,H27事業コード表!E318)</f>
        <v>#REF!</v>
      </c>
      <c r="AZ26" s="109" t="e">
        <f>SUMIFS(福祉･介護!$L$6:$L$24,福祉･介護!#REF!,福祉介護総括表!$AY$3,福祉･介護!$F$6:$F$24,H27事業コード表!E318)</f>
        <v>#REF!</v>
      </c>
      <c r="BA26" s="114">
        <f t="shared" si="4"/>
        <v>24</v>
      </c>
      <c r="BB26" s="111" t="e">
        <f t="shared" si="5"/>
        <v>#REF!</v>
      </c>
      <c r="BC26" s="112" t="e">
        <f t="shared" si="6"/>
        <v>#REF!</v>
      </c>
    </row>
    <row r="27" spans="1:55" ht="18" customHeight="1">
      <c r="A27" s="223"/>
      <c r="B27" s="113" t="s">
        <v>675</v>
      </c>
      <c r="C27" s="231" t="s">
        <v>414</v>
      </c>
      <c r="D27" s="232"/>
      <c r="E27" s="108" t="e">
        <f>COUNTIFS(福祉･介護!#REF!,福祉介護総括表!$E$3,福祉･介護!$F$6:$F$24,H27事業コード表!E319)</f>
        <v>#REF!</v>
      </c>
      <c r="F27" s="109" t="e">
        <f>SUMIFS(福祉･介護!$L$6:$L$24,福祉･介護!#REF!,福祉介護総括表!$E$3,福祉･介護!$F$6:$F$24,H27事業コード表!E319)</f>
        <v>#REF!</v>
      </c>
      <c r="G27" s="108" t="e">
        <f>COUNTIFS(福祉･介護!#REF!,福祉介護総括表!$G$3,福祉･介護!$F$6:$F$24,H27事業コード表!E319)</f>
        <v>#REF!</v>
      </c>
      <c r="H27" s="109" t="e">
        <f>SUMIFS(福祉･介護!$L$6:$L$24,福祉･介護!#REF!,福祉介護総括表!$G$3,福祉･介護!$F$6:$F$24,H27事業コード表!E319)</f>
        <v>#REF!</v>
      </c>
      <c r="I27" s="108" t="e">
        <f>COUNTIFS(福祉･介護!#REF!,福祉介護総括表!$I$3,福祉･介護!$F$6:$F$24,H27事業コード表!E319)</f>
        <v>#REF!</v>
      </c>
      <c r="J27" s="109" t="e">
        <f>SUMIFS(福祉･介護!$L$6:$L$24,福祉･介護!#REF!,福祉介護総括表!$I$3,福祉･介護!$F$6:$F$24,H27事業コード表!E319)</f>
        <v>#REF!</v>
      </c>
      <c r="K27" s="108" t="e">
        <f>COUNTIFS(福祉･介護!#REF!,福祉介護総括表!$K$3,福祉･介護!$F$6:$F$24,H27事業コード表!E319)</f>
        <v>#REF!</v>
      </c>
      <c r="L27" s="109" t="e">
        <f>SUMIFS(福祉･介護!$L$6:$L$24,福祉･介護!#REF!,福祉介護総括表!$K$3,福祉･介護!$F$6:$F$24,H27事業コード表!E319)</f>
        <v>#REF!</v>
      </c>
      <c r="M27" s="108" t="e">
        <f>COUNTIFS(福祉･介護!#REF!,福祉介護総括表!$M$3,福祉･介護!$F$6:$F$24,H27事業コード表!E319)</f>
        <v>#REF!</v>
      </c>
      <c r="N27" s="109" t="e">
        <f>SUMIFS(福祉･介護!$L$6:$L$24,福祉･介護!#REF!,福祉介護総括表!$M$3,福祉･介護!$F$6:$F$24,H27事業コード表!E319)</f>
        <v>#REF!</v>
      </c>
      <c r="O27" s="108" t="e">
        <f>COUNTIFS(福祉･介護!#REF!,福祉介護総括表!$O$3,福祉･介護!$F$6:$F$24,H27事業コード表!E319)</f>
        <v>#REF!</v>
      </c>
      <c r="P27" s="109" t="e">
        <f>SUMIFS(福祉･介護!$L$6:$L$24,福祉･介護!#REF!,福祉介護総括表!$O$3,福祉･介護!$F$6:$F$24,H27事業コード表!E319)</f>
        <v>#REF!</v>
      </c>
      <c r="Q27" s="108" t="e">
        <f>COUNTIFS(福祉･介護!#REF!,福祉介護総括表!$Q$3,福祉･介護!$F$6:$F$24,H27事業コード表!E319)</f>
        <v>#REF!</v>
      </c>
      <c r="R27" s="109" t="e">
        <f>SUMIFS(福祉･介護!$L$6:$L$24,福祉･介護!#REF!,福祉介護総括表!$Q$3,福祉･介護!$F$6:$F$24,H27事業コード表!E319)</f>
        <v>#REF!</v>
      </c>
      <c r="S27" s="108" t="e">
        <f>COUNTIFS(福祉･介護!#REF!,福祉介護総括表!$S$3,福祉･介護!$F$6:$F$24,H27事業コード表!E319)</f>
        <v>#REF!</v>
      </c>
      <c r="T27" s="109" t="e">
        <f>SUMIFS(福祉･介護!$L$6:$L$24,福祉･介護!#REF!,福祉介護総括表!$S$3,福祉･介護!$F$6:$F$24,H27事業コード表!E319)</f>
        <v>#REF!</v>
      </c>
      <c r="U27" s="108" t="e">
        <f>COUNTIFS(福祉･介護!#REF!,福祉介護総括表!$U$3,福祉･介護!$F$6:$F$24,H27事業コード表!E319)</f>
        <v>#REF!</v>
      </c>
      <c r="V27" s="109" t="e">
        <f>SUMIFS(福祉･介護!$L$6:$L$24,福祉･介護!#REF!,福祉介護総括表!$U$3,福祉･介護!$F$6:$F$24,H27事業コード表!E319)</f>
        <v>#REF!</v>
      </c>
      <c r="W27" s="108" t="e">
        <f>COUNTIFS(福祉･介護!#REF!,福祉介護総括表!$W$3,福祉･介護!$F$6:$F$24,H27事業コード表!E319)</f>
        <v>#REF!</v>
      </c>
      <c r="X27" s="109" t="e">
        <f>SUMIFS(福祉･介護!$L$6:$L$24,福祉･介護!#REF!,福祉介護総括表!$W$3,福祉･介護!$F$6:$F$24,H27事業コード表!E319)</f>
        <v>#REF!</v>
      </c>
      <c r="Y27" s="108" t="e">
        <f>COUNTIFS(福祉･介護!#REF!,福祉介護総括表!$Y$3,福祉･介護!$F$6:$F$24,H27事業コード表!E319)</f>
        <v>#REF!</v>
      </c>
      <c r="Z27" s="109" t="e">
        <f>SUMIFS(福祉･介護!$L$6:$L$24,福祉･介護!#REF!,福祉介護総括表!$Y$3,福祉･介護!$F$6:$F$24,H27事業コード表!E319)</f>
        <v>#REF!</v>
      </c>
      <c r="AA27" s="108" t="e">
        <f>COUNTIFS(福祉･介護!#REF!,福祉介護総括表!$AA$3,福祉･介護!$F$6:$F$24,H27事業コード表!E319)</f>
        <v>#REF!</v>
      </c>
      <c r="AB27" s="109" t="e">
        <f>SUMIFS(福祉･介護!$L$6:$L$24,福祉･介護!#REF!,福祉介護総括表!$AA$3,福祉･介護!$F$6:$F$24,H27事業コード表!E319)</f>
        <v>#REF!</v>
      </c>
      <c r="AC27" s="108" t="e">
        <f>COUNTIFS(福祉･介護!#REF!,福祉介護総括表!$AC$3,福祉･介護!$F$6:$F$24,H27事業コード表!E319)</f>
        <v>#REF!</v>
      </c>
      <c r="AD27" s="109" t="e">
        <f>SUMIFS(福祉･介護!$L$6:$L$24,福祉･介護!#REF!,福祉介護総括表!$AC$3,福祉･介護!$F$6:$F$24,H27事業コード表!E319)</f>
        <v>#REF!</v>
      </c>
      <c r="AE27" s="108" t="e">
        <f>COUNTIFS(福祉･介護!#REF!,福祉介護総括表!$AE$3,福祉･介護!$F$6:$F$24,H27事業コード表!E319)</f>
        <v>#REF!</v>
      </c>
      <c r="AF27" s="109" t="e">
        <f>SUMIFS(福祉･介護!$L$6:$L$24,福祉･介護!#REF!,福祉介護総括表!$AE$3,福祉･介護!$F$6:$F$24,H27事業コード表!E319)</f>
        <v>#REF!</v>
      </c>
      <c r="AG27" s="108" t="e">
        <f>COUNTIFS(福祉･介護!#REF!,福祉介護総括表!$AG$3,福祉･介護!$F$6:$F$24,H27事業コード表!E319)</f>
        <v>#REF!</v>
      </c>
      <c r="AH27" s="109" t="e">
        <f>SUMIFS(福祉･介護!$L$6:$L$24,福祉･介護!#REF!,福祉介護総括表!$AG$3,福祉･介護!$F$6:$F$24,H27事業コード表!E319)</f>
        <v>#REF!</v>
      </c>
      <c r="AI27" s="108" t="e">
        <f>COUNTIFS(福祉･介護!#REF!,福祉介護総括表!$AI$3,福祉･介護!$F$6:$F$24,H27事業コード表!E319)</f>
        <v>#REF!</v>
      </c>
      <c r="AJ27" s="109" t="e">
        <f>SUMIFS(福祉･介護!$L$6:$L$24,福祉･介護!#REF!,福祉介護総括表!$AI$3,福祉･介護!$F$6:$F$24,H27事業コード表!E319)</f>
        <v>#REF!</v>
      </c>
      <c r="AK27" s="108" t="e">
        <f>COUNTIFS(福祉･介護!#REF!,福祉介護総括表!$AK$3,福祉･介護!$F$6:$F$24,H27事業コード表!E319)</f>
        <v>#REF!</v>
      </c>
      <c r="AL27" s="109" t="e">
        <f>SUMIFS(福祉･介護!$L$6:$L$24,福祉･介護!#REF!,福祉介護総括表!$AK$3,福祉･介護!$F$6:$F$24,H27事業コード表!E319)</f>
        <v>#REF!</v>
      </c>
      <c r="AM27" s="108" t="e">
        <f>COUNTIFS(福祉･介護!#REF!,福祉介護総括表!$AM$3,福祉･介護!$F$6:$F$24,H27事業コード表!E319)</f>
        <v>#REF!</v>
      </c>
      <c r="AN27" s="109" t="e">
        <f>SUMIFS(福祉･介護!$L$6:$L$24,福祉･介護!#REF!,福祉介護総括表!$AM$3,福祉･介護!$F$6:$F$24,H27事業コード表!E319)</f>
        <v>#REF!</v>
      </c>
      <c r="AO27" s="108" t="e">
        <f>COUNTIFS(福祉･介護!#REF!,福祉介護総括表!$AO$3,福祉･介護!$F$6:$F$24,H27事業コード表!E319)</f>
        <v>#REF!</v>
      </c>
      <c r="AP27" s="109" t="e">
        <f>SUMIFS(福祉･介護!$L$6:$L$24,福祉･介護!#REF!,福祉介護総括表!$AO$3,福祉･介護!$F$6:$F$24,H27事業コード表!E319)</f>
        <v>#REF!</v>
      </c>
      <c r="AQ27" s="108" t="e">
        <f>COUNTIFS(福祉･介護!#REF!,福祉介護総括表!$AQ$3,福祉･介護!$F$6:$F$24,H27事業コード表!E319)</f>
        <v>#REF!</v>
      </c>
      <c r="AR27" s="109" t="e">
        <f>SUMIFS(福祉･介護!$L$6:$L$24,福祉･介護!#REF!,福祉介護総括表!$AQ$3,福祉･介護!$F$6:$F$24,H27事業コード表!E319)</f>
        <v>#REF!</v>
      </c>
      <c r="AS27" s="108" t="e">
        <f>COUNTIFS(福祉･介護!#REF!,福祉介護総括表!$AS$3,福祉･介護!$F$6:$F$24,H27事業コード表!E319)</f>
        <v>#REF!</v>
      </c>
      <c r="AT27" s="109" t="e">
        <f>SUMIFS(福祉･介護!$L$6:$L$24,福祉･介護!#REF!,福祉介護総括表!$AS$3,福祉･介護!$F$6:$F$24,H27事業コード表!E319)</f>
        <v>#REF!</v>
      </c>
      <c r="AU27" s="108" t="e">
        <f>COUNTIFS(福祉･介護!#REF!,福祉介護総括表!$AU$3,福祉･介護!$F$6:$F$24,H27事業コード表!E319)</f>
        <v>#REF!</v>
      </c>
      <c r="AV27" s="109" t="e">
        <f>SUMIFS(福祉･介護!$L$6:$L$24,福祉･介護!#REF!,福祉介護総括表!$AU$3,福祉･介護!$F$6:$F$24,H27事業コード表!E319)</f>
        <v>#REF!</v>
      </c>
      <c r="AW27" s="108" t="e">
        <f>COUNTIFS(福祉･介護!#REF!,福祉介護総括表!$AW$3,福祉･介護!$F$6:$F$24,H27事業コード表!E319)</f>
        <v>#REF!</v>
      </c>
      <c r="AX27" s="109" t="e">
        <f>SUMIFS(福祉･介護!$L$6:$L$24,福祉･介護!#REF!,福祉介護総括表!$AW$3,福祉･介護!$F$6:$F$24,H27事業コード表!E319)</f>
        <v>#REF!</v>
      </c>
      <c r="AY27" s="108" t="e">
        <f>COUNTIFS(福祉･介護!#REF!,福祉介護総括表!$AY$3,福祉･介護!$F$6:$F$24,H27事業コード表!E319)</f>
        <v>#REF!</v>
      </c>
      <c r="AZ27" s="109" t="e">
        <f>SUMIFS(福祉･介護!$L$6:$L$24,福祉･介護!#REF!,福祉介護総括表!$AY$3,福祉･介護!$F$6:$F$24,H27事業コード表!E319)</f>
        <v>#REF!</v>
      </c>
      <c r="BA27" s="114">
        <f t="shared" si="4"/>
        <v>24</v>
      </c>
      <c r="BB27" s="111" t="e">
        <f t="shared" si="5"/>
        <v>#REF!</v>
      </c>
      <c r="BC27" s="112" t="e">
        <f t="shared" si="6"/>
        <v>#REF!</v>
      </c>
    </row>
    <row r="28" spans="1:55" ht="18" customHeight="1">
      <c r="A28" s="223"/>
      <c r="B28" s="113" t="s">
        <v>676</v>
      </c>
      <c r="C28" s="225" t="s">
        <v>416</v>
      </c>
      <c r="D28" s="226"/>
      <c r="E28" s="108" t="e">
        <f>COUNTIFS(福祉･介護!#REF!,福祉介護総括表!$E$3,福祉･介護!$F$6:$F$24,H27事業コード表!E320)</f>
        <v>#REF!</v>
      </c>
      <c r="F28" s="109" t="e">
        <f>SUMIFS(福祉･介護!$L$6:$L$24,福祉･介護!#REF!,福祉介護総括表!$E$3,福祉･介護!$F$6:$F$24,H27事業コード表!E320)</f>
        <v>#REF!</v>
      </c>
      <c r="G28" s="108" t="e">
        <f>COUNTIFS(福祉･介護!#REF!,福祉介護総括表!$G$3,福祉･介護!$F$6:$F$24,H27事業コード表!E320)</f>
        <v>#REF!</v>
      </c>
      <c r="H28" s="109" t="e">
        <f>SUMIFS(福祉･介護!$L$6:$L$24,福祉･介護!#REF!,福祉介護総括表!$G$3,福祉･介護!$F$6:$F$24,H27事業コード表!E320)</f>
        <v>#REF!</v>
      </c>
      <c r="I28" s="108" t="e">
        <f>COUNTIFS(福祉･介護!#REF!,福祉介護総括表!$I$3,福祉･介護!$F$6:$F$24,H27事業コード表!E320)</f>
        <v>#REF!</v>
      </c>
      <c r="J28" s="109" t="e">
        <f>SUMIFS(福祉･介護!$L$6:$L$24,福祉･介護!#REF!,福祉介護総括表!$I$3,福祉･介護!$F$6:$F$24,H27事業コード表!E320)</f>
        <v>#REF!</v>
      </c>
      <c r="K28" s="108" t="e">
        <f>COUNTIFS(福祉･介護!#REF!,福祉介護総括表!$K$3,福祉･介護!$F$6:$F$24,H27事業コード表!E320)</f>
        <v>#REF!</v>
      </c>
      <c r="L28" s="109" t="e">
        <f>SUMIFS(福祉･介護!$L$6:$L$24,福祉･介護!#REF!,福祉介護総括表!$K$3,福祉･介護!$F$6:$F$24,H27事業コード表!E320)</f>
        <v>#REF!</v>
      </c>
      <c r="M28" s="108" t="e">
        <f>COUNTIFS(福祉･介護!#REF!,福祉介護総括表!$M$3,福祉･介護!$F$6:$F$24,H27事業コード表!E320)</f>
        <v>#REF!</v>
      </c>
      <c r="N28" s="109" t="e">
        <f>SUMIFS(福祉･介護!$L$6:$L$24,福祉･介護!#REF!,福祉介護総括表!$M$3,福祉･介護!$F$6:$F$24,H27事業コード表!E320)</f>
        <v>#REF!</v>
      </c>
      <c r="O28" s="108" t="e">
        <f>COUNTIFS(福祉･介護!#REF!,福祉介護総括表!$O$3,福祉･介護!$F$6:$F$24,H27事業コード表!E320)</f>
        <v>#REF!</v>
      </c>
      <c r="P28" s="109" t="e">
        <f>SUMIFS(福祉･介護!$L$6:$L$24,福祉･介護!#REF!,福祉介護総括表!$O$3,福祉･介護!$F$6:$F$24,H27事業コード表!E320)</f>
        <v>#REF!</v>
      </c>
      <c r="Q28" s="108" t="e">
        <f>COUNTIFS(福祉･介護!#REF!,福祉介護総括表!$Q$3,福祉･介護!$F$6:$F$24,H27事業コード表!E320)</f>
        <v>#REF!</v>
      </c>
      <c r="R28" s="109" t="e">
        <f>SUMIFS(福祉･介護!$L$6:$L$24,福祉･介護!#REF!,福祉介護総括表!$Q$3,福祉･介護!$F$6:$F$24,H27事業コード表!E320)</f>
        <v>#REF!</v>
      </c>
      <c r="S28" s="108" t="e">
        <f>COUNTIFS(福祉･介護!#REF!,福祉介護総括表!$S$3,福祉･介護!$F$6:$F$24,H27事業コード表!E320)</f>
        <v>#REF!</v>
      </c>
      <c r="T28" s="109" t="e">
        <f>SUMIFS(福祉･介護!$L$6:$L$24,福祉･介護!#REF!,福祉介護総括表!$S$3,福祉･介護!$F$6:$F$24,H27事業コード表!E320)</f>
        <v>#REF!</v>
      </c>
      <c r="U28" s="108" t="e">
        <f>COUNTIFS(福祉･介護!#REF!,福祉介護総括表!$U$3,福祉･介護!$F$6:$F$24,H27事業コード表!E320)</f>
        <v>#REF!</v>
      </c>
      <c r="V28" s="109" t="e">
        <f>SUMIFS(福祉･介護!$L$6:$L$24,福祉･介護!#REF!,福祉介護総括表!$U$3,福祉･介護!$F$6:$F$24,H27事業コード表!E320)</f>
        <v>#REF!</v>
      </c>
      <c r="W28" s="108" t="e">
        <f>COUNTIFS(福祉･介護!#REF!,福祉介護総括表!$W$3,福祉･介護!$F$6:$F$24,H27事業コード表!E320)</f>
        <v>#REF!</v>
      </c>
      <c r="X28" s="109" t="e">
        <f>SUMIFS(福祉･介護!$L$6:$L$24,福祉･介護!#REF!,福祉介護総括表!$W$3,福祉･介護!$F$6:$F$24,H27事業コード表!E320)</f>
        <v>#REF!</v>
      </c>
      <c r="Y28" s="108" t="e">
        <f>COUNTIFS(福祉･介護!#REF!,福祉介護総括表!$Y$3,福祉･介護!$F$6:$F$24,H27事業コード表!E320)</f>
        <v>#REF!</v>
      </c>
      <c r="Z28" s="109" t="e">
        <f>SUMIFS(福祉･介護!$L$6:$L$24,福祉･介護!#REF!,福祉介護総括表!$Y$3,福祉･介護!$F$6:$F$24,H27事業コード表!E320)</f>
        <v>#REF!</v>
      </c>
      <c r="AA28" s="108" t="e">
        <f>COUNTIFS(福祉･介護!#REF!,福祉介護総括表!$AA$3,福祉･介護!$F$6:$F$24,H27事業コード表!E320)</f>
        <v>#REF!</v>
      </c>
      <c r="AB28" s="109" t="e">
        <f>SUMIFS(福祉･介護!$L$6:$L$24,福祉･介護!#REF!,福祉介護総括表!$AA$3,福祉･介護!$F$6:$F$24,H27事業コード表!E320)</f>
        <v>#REF!</v>
      </c>
      <c r="AC28" s="108" t="e">
        <f>COUNTIFS(福祉･介護!#REF!,福祉介護総括表!$AC$3,福祉･介護!$F$6:$F$24,H27事業コード表!E320)</f>
        <v>#REF!</v>
      </c>
      <c r="AD28" s="109" t="e">
        <f>SUMIFS(福祉･介護!$L$6:$L$24,福祉･介護!#REF!,福祉介護総括表!$AC$3,福祉･介護!$F$6:$F$24,H27事業コード表!E320)</f>
        <v>#REF!</v>
      </c>
      <c r="AE28" s="108" t="e">
        <f>COUNTIFS(福祉･介護!#REF!,福祉介護総括表!$AE$3,福祉･介護!$F$6:$F$24,H27事業コード表!E320)</f>
        <v>#REF!</v>
      </c>
      <c r="AF28" s="109" t="e">
        <f>SUMIFS(福祉･介護!$L$6:$L$24,福祉･介護!#REF!,福祉介護総括表!$AE$3,福祉･介護!$F$6:$F$24,H27事業コード表!E320)</f>
        <v>#REF!</v>
      </c>
      <c r="AG28" s="108" t="e">
        <f>COUNTIFS(福祉･介護!#REF!,福祉介護総括表!$AG$3,福祉･介護!$F$6:$F$24,H27事業コード表!E320)</f>
        <v>#REF!</v>
      </c>
      <c r="AH28" s="109" t="e">
        <f>SUMIFS(福祉･介護!$L$6:$L$24,福祉･介護!#REF!,福祉介護総括表!$AG$3,福祉･介護!$F$6:$F$24,H27事業コード表!E320)</f>
        <v>#REF!</v>
      </c>
      <c r="AI28" s="108" t="e">
        <f>COUNTIFS(福祉･介護!#REF!,福祉介護総括表!$AI$3,福祉･介護!$F$6:$F$24,H27事業コード表!E320)</f>
        <v>#REF!</v>
      </c>
      <c r="AJ28" s="109" t="e">
        <f>SUMIFS(福祉･介護!$L$6:$L$24,福祉･介護!#REF!,福祉介護総括表!$AI$3,福祉･介護!$F$6:$F$24,H27事業コード表!E320)</f>
        <v>#REF!</v>
      </c>
      <c r="AK28" s="108" t="e">
        <f>COUNTIFS(福祉･介護!#REF!,福祉介護総括表!$AK$3,福祉･介護!$F$6:$F$24,H27事業コード表!E320)</f>
        <v>#REF!</v>
      </c>
      <c r="AL28" s="109" t="e">
        <f>SUMIFS(福祉･介護!$L$6:$L$24,福祉･介護!#REF!,福祉介護総括表!$AK$3,福祉･介護!$F$6:$F$24,H27事業コード表!E320)</f>
        <v>#REF!</v>
      </c>
      <c r="AM28" s="108" t="e">
        <f>COUNTIFS(福祉･介護!#REF!,福祉介護総括表!$AM$3,福祉･介護!$F$6:$F$24,H27事業コード表!E320)</f>
        <v>#REF!</v>
      </c>
      <c r="AN28" s="109" t="e">
        <f>SUMIFS(福祉･介護!$L$6:$L$24,福祉･介護!#REF!,福祉介護総括表!$AM$3,福祉･介護!$F$6:$F$24,H27事業コード表!E320)</f>
        <v>#REF!</v>
      </c>
      <c r="AO28" s="108" t="e">
        <f>COUNTIFS(福祉･介護!#REF!,福祉介護総括表!$AO$3,福祉･介護!$F$6:$F$24,H27事業コード表!E320)</f>
        <v>#REF!</v>
      </c>
      <c r="AP28" s="109" t="e">
        <f>SUMIFS(福祉･介護!$L$6:$L$24,福祉･介護!#REF!,福祉介護総括表!$AO$3,福祉･介護!$F$6:$F$24,H27事業コード表!E320)</f>
        <v>#REF!</v>
      </c>
      <c r="AQ28" s="108" t="e">
        <f>COUNTIFS(福祉･介護!#REF!,福祉介護総括表!$AQ$3,福祉･介護!$F$6:$F$24,H27事業コード表!E320)</f>
        <v>#REF!</v>
      </c>
      <c r="AR28" s="109" t="e">
        <f>SUMIFS(福祉･介護!$L$6:$L$24,福祉･介護!#REF!,福祉介護総括表!$AQ$3,福祉･介護!$F$6:$F$24,H27事業コード表!E320)</f>
        <v>#REF!</v>
      </c>
      <c r="AS28" s="108" t="e">
        <f>COUNTIFS(福祉･介護!#REF!,福祉介護総括表!$AS$3,福祉･介護!$F$6:$F$24,H27事業コード表!E320)</f>
        <v>#REF!</v>
      </c>
      <c r="AT28" s="109" t="e">
        <f>SUMIFS(福祉･介護!$L$6:$L$24,福祉･介護!#REF!,福祉介護総括表!$AS$3,福祉･介護!$F$6:$F$24,H27事業コード表!E320)</f>
        <v>#REF!</v>
      </c>
      <c r="AU28" s="108" t="e">
        <f>COUNTIFS(福祉･介護!#REF!,福祉介護総括表!$AU$3,福祉･介護!$F$6:$F$24,H27事業コード表!E320)</f>
        <v>#REF!</v>
      </c>
      <c r="AV28" s="109" t="e">
        <f>SUMIFS(福祉･介護!$L$6:$L$24,福祉･介護!#REF!,福祉介護総括表!$AU$3,福祉･介護!$F$6:$F$24,H27事業コード表!E320)</f>
        <v>#REF!</v>
      </c>
      <c r="AW28" s="108" t="e">
        <f>COUNTIFS(福祉･介護!#REF!,福祉介護総括表!$AW$3,福祉･介護!$F$6:$F$24,H27事業コード表!E320)</f>
        <v>#REF!</v>
      </c>
      <c r="AX28" s="109" t="e">
        <f>SUMIFS(福祉･介護!$L$6:$L$24,福祉･介護!#REF!,福祉介護総括表!$AW$3,福祉･介護!$F$6:$F$24,H27事業コード表!E320)</f>
        <v>#REF!</v>
      </c>
      <c r="AY28" s="108" t="e">
        <f>COUNTIFS(福祉･介護!#REF!,福祉介護総括表!$AY$3,福祉･介護!$F$6:$F$24,H27事業コード表!E320)</f>
        <v>#REF!</v>
      </c>
      <c r="AZ28" s="109" t="e">
        <f>SUMIFS(福祉･介護!$L$6:$L$24,福祉･介護!#REF!,福祉介護総括表!$AY$3,福祉･介護!$F$6:$F$24,H27事業コード表!E320)</f>
        <v>#REF!</v>
      </c>
      <c r="BA28" s="114">
        <f t="shared" si="4"/>
        <v>24</v>
      </c>
      <c r="BB28" s="111" t="e">
        <f t="shared" si="5"/>
        <v>#REF!</v>
      </c>
      <c r="BC28" s="112" t="e">
        <f t="shared" si="6"/>
        <v>#REF!</v>
      </c>
    </row>
    <row r="29" spans="1:55" ht="18" customHeight="1">
      <c r="A29" s="223"/>
      <c r="B29" s="113" t="s">
        <v>677</v>
      </c>
      <c r="C29" s="225" t="s">
        <v>418</v>
      </c>
      <c r="D29" s="226"/>
      <c r="E29" s="108" t="e">
        <f>COUNTIFS(福祉･介護!#REF!,福祉介護総括表!$E$3,福祉･介護!$F$6:$F$24,H27事業コード表!E321)</f>
        <v>#REF!</v>
      </c>
      <c r="F29" s="109" t="e">
        <f>SUMIFS(福祉･介護!$L$6:$L$24,福祉･介護!#REF!,福祉介護総括表!$E$3,福祉･介護!$F$6:$F$24,H27事業コード表!E321)</f>
        <v>#REF!</v>
      </c>
      <c r="G29" s="108" t="e">
        <f>COUNTIFS(福祉･介護!#REF!,福祉介護総括表!$G$3,福祉･介護!$F$6:$F$24,H27事業コード表!E321)</f>
        <v>#REF!</v>
      </c>
      <c r="H29" s="109" t="e">
        <f>SUMIFS(福祉･介護!$L$6:$L$24,福祉･介護!#REF!,福祉介護総括表!$G$3,福祉･介護!$F$6:$F$24,H27事業コード表!E321)</f>
        <v>#REF!</v>
      </c>
      <c r="I29" s="108" t="e">
        <f>COUNTIFS(福祉･介護!#REF!,福祉介護総括表!$I$3,福祉･介護!$F$6:$F$24,H27事業コード表!E321)</f>
        <v>#REF!</v>
      </c>
      <c r="J29" s="109" t="e">
        <f>SUMIFS(福祉･介護!$L$6:$L$24,福祉･介護!#REF!,福祉介護総括表!$I$3,福祉･介護!$F$6:$F$24,H27事業コード表!E321)</f>
        <v>#REF!</v>
      </c>
      <c r="K29" s="108" t="e">
        <f>COUNTIFS(福祉･介護!#REF!,福祉介護総括表!$K$3,福祉･介護!$F$6:$F$24,H27事業コード表!E321)</f>
        <v>#REF!</v>
      </c>
      <c r="L29" s="109" t="e">
        <f>SUMIFS(福祉･介護!$L$6:$L$24,福祉･介護!#REF!,福祉介護総括表!$K$3,福祉･介護!$F$6:$F$24,H27事業コード表!E321)</f>
        <v>#REF!</v>
      </c>
      <c r="M29" s="108" t="e">
        <f>COUNTIFS(福祉･介護!#REF!,福祉介護総括表!$M$3,福祉･介護!$F$6:$F$24,H27事業コード表!E321)</f>
        <v>#REF!</v>
      </c>
      <c r="N29" s="109" t="e">
        <f>SUMIFS(福祉･介護!$L$6:$L$24,福祉･介護!#REF!,福祉介護総括表!$M$3,福祉･介護!$F$6:$F$24,H27事業コード表!E321)</f>
        <v>#REF!</v>
      </c>
      <c r="O29" s="108" t="e">
        <f>COUNTIFS(福祉･介護!#REF!,福祉介護総括表!$O$3,福祉･介護!$F$6:$F$24,H27事業コード表!E321)</f>
        <v>#REF!</v>
      </c>
      <c r="P29" s="109" t="e">
        <f>SUMIFS(福祉･介護!$L$6:$L$24,福祉･介護!#REF!,福祉介護総括表!$O$3,福祉･介護!$F$6:$F$24,H27事業コード表!E321)</f>
        <v>#REF!</v>
      </c>
      <c r="Q29" s="108" t="e">
        <f>COUNTIFS(福祉･介護!#REF!,福祉介護総括表!$Q$3,福祉･介護!$F$6:$F$24,H27事業コード表!E321)</f>
        <v>#REF!</v>
      </c>
      <c r="R29" s="109" t="e">
        <f>SUMIFS(福祉･介護!$L$6:$L$24,福祉･介護!#REF!,福祉介護総括表!$Q$3,福祉･介護!$F$6:$F$24,H27事業コード表!E321)</f>
        <v>#REF!</v>
      </c>
      <c r="S29" s="108" t="e">
        <f>COUNTIFS(福祉･介護!#REF!,福祉介護総括表!$S$3,福祉･介護!$F$6:$F$24,H27事業コード表!E321)</f>
        <v>#REF!</v>
      </c>
      <c r="T29" s="109" t="e">
        <f>SUMIFS(福祉･介護!$L$6:$L$24,福祉･介護!#REF!,福祉介護総括表!$S$3,福祉･介護!$F$6:$F$24,H27事業コード表!E321)</f>
        <v>#REF!</v>
      </c>
      <c r="U29" s="108" t="e">
        <f>COUNTIFS(福祉･介護!#REF!,福祉介護総括表!$U$3,福祉･介護!$F$6:$F$24,H27事業コード表!E321)</f>
        <v>#REF!</v>
      </c>
      <c r="V29" s="109" t="e">
        <f>SUMIFS(福祉･介護!$L$6:$L$24,福祉･介護!#REF!,福祉介護総括表!$U$3,福祉･介護!$F$6:$F$24,H27事業コード表!E321)</f>
        <v>#REF!</v>
      </c>
      <c r="W29" s="108" t="e">
        <f>COUNTIFS(福祉･介護!#REF!,福祉介護総括表!$W$3,福祉･介護!$F$6:$F$24,H27事業コード表!E321)</f>
        <v>#REF!</v>
      </c>
      <c r="X29" s="109" t="e">
        <f>SUMIFS(福祉･介護!$L$6:$L$24,福祉･介護!#REF!,福祉介護総括表!$W$3,福祉･介護!$F$6:$F$24,H27事業コード表!E321)</f>
        <v>#REF!</v>
      </c>
      <c r="Y29" s="108" t="e">
        <f>COUNTIFS(福祉･介護!#REF!,福祉介護総括表!$Y$3,福祉･介護!$F$6:$F$24,H27事業コード表!E321)</f>
        <v>#REF!</v>
      </c>
      <c r="Z29" s="109" t="e">
        <f>SUMIFS(福祉･介護!$L$6:$L$24,福祉･介護!#REF!,福祉介護総括表!$Y$3,福祉･介護!$F$6:$F$24,H27事業コード表!E321)</f>
        <v>#REF!</v>
      </c>
      <c r="AA29" s="108" t="e">
        <f>COUNTIFS(福祉･介護!#REF!,福祉介護総括表!$AA$3,福祉･介護!$F$6:$F$24,H27事業コード表!E321)</f>
        <v>#REF!</v>
      </c>
      <c r="AB29" s="109" t="e">
        <f>SUMIFS(福祉･介護!$L$6:$L$24,福祉･介護!#REF!,福祉介護総括表!$AA$3,福祉･介護!$F$6:$F$24,H27事業コード表!E321)</f>
        <v>#REF!</v>
      </c>
      <c r="AC29" s="108" t="e">
        <f>COUNTIFS(福祉･介護!#REF!,福祉介護総括表!$AC$3,福祉･介護!$F$6:$F$24,H27事業コード表!E321)</f>
        <v>#REF!</v>
      </c>
      <c r="AD29" s="109" t="e">
        <f>SUMIFS(福祉･介護!$L$6:$L$24,福祉･介護!#REF!,福祉介護総括表!$AC$3,福祉･介護!$F$6:$F$24,H27事業コード表!E321)</f>
        <v>#REF!</v>
      </c>
      <c r="AE29" s="108" t="e">
        <f>COUNTIFS(福祉･介護!#REF!,福祉介護総括表!$AE$3,福祉･介護!$F$6:$F$24,H27事業コード表!E321)</f>
        <v>#REF!</v>
      </c>
      <c r="AF29" s="109" t="e">
        <f>SUMIFS(福祉･介護!$L$6:$L$24,福祉･介護!#REF!,福祉介護総括表!$AE$3,福祉･介護!$F$6:$F$24,H27事業コード表!E321)</f>
        <v>#REF!</v>
      </c>
      <c r="AG29" s="108" t="e">
        <f>COUNTIFS(福祉･介護!#REF!,福祉介護総括表!$AG$3,福祉･介護!$F$6:$F$24,H27事業コード表!E321)</f>
        <v>#REF!</v>
      </c>
      <c r="AH29" s="109" t="e">
        <f>SUMIFS(福祉･介護!$L$6:$L$24,福祉･介護!#REF!,福祉介護総括表!$AG$3,福祉･介護!$F$6:$F$24,H27事業コード表!E321)</f>
        <v>#REF!</v>
      </c>
      <c r="AI29" s="108" t="e">
        <f>COUNTIFS(福祉･介護!#REF!,福祉介護総括表!$AI$3,福祉･介護!$F$6:$F$24,H27事業コード表!E321)</f>
        <v>#REF!</v>
      </c>
      <c r="AJ29" s="109" t="e">
        <f>SUMIFS(福祉･介護!$L$6:$L$24,福祉･介護!#REF!,福祉介護総括表!$AI$3,福祉･介護!$F$6:$F$24,H27事業コード表!E321)</f>
        <v>#REF!</v>
      </c>
      <c r="AK29" s="108" t="e">
        <f>COUNTIFS(福祉･介護!#REF!,福祉介護総括表!$AK$3,福祉･介護!$F$6:$F$24,H27事業コード表!E321)</f>
        <v>#REF!</v>
      </c>
      <c r="AL29" s="109" t="e">
        <f>SUMIFS(福祉･介護!$L$6:$L$24,福祉･介護!#REF!,福祉介護総括表!$AK$3,福祉･介護!$F$6:$F$24,H27事業コード表!E321)</f>
        <v>#REF!</v>
      </c>
      <c r="AM29" s="108" t="e">
        <f>COUNTIFS(福祉･介護!#REF!,福祉介護総括表!$AM$3,福祉･介護!$F$6:$F$24,H27事業コード表!E321)</f>
        <v>#REF!</v>
      </c>
      <c r="AN29" s="109" t="e">
        <f>SUMIFS(福祉･介護!$L$6:$L$24,福祉･介護!#REF!,福祉介護総括表!$AM$3,福祉･介護!$F$6:$F$24,H27事業コード表!E321)</f>
        <v>#REF!</v>
      </c>
      <c r="AO29" s="108" t="e">
        <f>COUNTIFS(福祉･介護!#REF!,福祉介護総括表!$AO$3,福祉･介護!$F$6:$F$24,H27事業コード表!E321)</f>
        <v>#REF!</v>
      </c>
      <c r="AP29" s="109" t="e">
        <f>SUMIFS(福祉･介護!$L$6:$L$24,福祉･介護!#REF!,福祉介護総括表!$AO$3,福祉･介護!$F$6:$F$24,H27事業コード表!E321)</f>
        <v>#REF!</v>
      </c>
      <c r="AQ29" s="108" t="e">
        <f>COUNTIFS(福祉･介護!#REF!,福祉介護総括表!$AQ$3,福祉･介護!$F$6:$F$24,H27事業コード表!E321)</f>
        <v>#REF!</v>
      </c>
      <c r="AR29" s="109" t="e">
        <f>SUMIFS(福祉･介護!$L$6:$L$24,福祉･介護!#REF!,福祉介護総括表!$AQ$3,福祉･介護!$F$6:$F$24,H27事業コード表!E321)</f>
        <v>#REF!</v>
      </c>
      <c r="AS29" s="108" t="e">
        <f>COUNTIFS(福祉･介護!#REF!,福祉介護総括表!$AS$3,福祉･介護!$F$6:$F$24,H27事業コード表!E321)</f>
        <v>#REF!</v>
      </c>
      <c r="AT29" s="109" t="e">
        <f>SUMIFS(福祉･介護!$L$6:$L$24,福祉･介護!#REF!,福祉介護総括表!$AS$3,福祉･介護!$F$6:$F$24,H27事業コード表!E321)</f>
        <v>#REF!</v>
      </c>
      <c r="AU29" s="108" t="e">
        <f>COUNTIFS(福祉･介護!#REF!,福祉介護総括表!$AU$3,福祉･介護!$F$6:$F$24,H27事業コード表!E321)</f>
        <v>#REF!</v>
      </c>
      <c r="AV29" s="109" t="e">
        <f>SUMIFS(福祉･介護!$L$6:$L$24,福祉･介護!#REF!,福祉介護総括表!$AU$3,福祉･介護!$F$6:$F$24,H27事業コード表!E321)</f>
        <v>#REF!</v>
      </c>
      <c r="AW29" s="108" t="e">
        <f>COUNTIFS(福祉･介護!#REF!,福祉介護総括表!$AW$3,福祉･介護!$F$6:$F$24,H27事業コード表!E321)</f>
        <v>#REF!</v>
      </c>
      <c r="AX29" s="109" t="e">
        <f>SUMIFS(福祉･介護!$L$6:$L$24,福祉･介護!#REF!,福祉介護総括表!$AW$3,福祉･介護!$F$6:$F$24,H27事業コード表!E321)</f>
        <v>#REF!</v>
      </c>
      <c r="AY29" s="108" t="e">
        <f>COUNTIFS(福祉･介護!#REF!,福祉介護総括表!$AY$3,福祉･介護!$F$6:$F$24,H27事業コード表!E321)</f>
        <v>#REF!</v>
      </c>
      <c r="AZ29" s="109" t="e">
        <f>SUMIFS(福祉･介護!$L$6:$L$24,福祉･介護!#REF!,福祉介護総括表!$AY$3,福祉･介護!$F$6:$F$24,H27事業コード表!E321)</f>
        <v>#REF!</v>
      </c>
      <c r="BA29" s="114">
        <f t="shared" si="4"/>
        <v>24</v>
      </c>
      <c r="BB29" s="111" t="e">
        <f t="shared" si="5"/>
        <v>#REF!</v>
      </c>
      <c r="BC29" s="112" t="e">
        <f t="shared" si="6"/>
        <v>#REF!</v>
      </c>
    </row>
    <row r="30" spans="1:55" ht="18" customHeight="1">
      <c r="A30" s="223"/>
      <c r="B30" s="113" t="s">
        <v>678</v>
      </c>
      <c r="C30" s="225" t="s">
        <v>420</v>
      </c>
      <c r="D30" s="226"/>
      <c r="E30" s="108" t="e">
        <f>COUNTIFS(福祉･介護!#REF!,福祉介護総括表!$E$3,福祉･介護!$F$6:$F$24,H27事業コード表!E322)</f>
        <v>#REF!</v>
      </c>
      <c r="F30" s="109" t="e">
        <f>SUMIFS(福祉･介護!$L$6:$L$24,福祉･介護!#REF!,福祉介護総括表!$E$3,福祉･介護!$F$6:$F$24,H27事業コード表!E322)</f>
        <v>#REF!</v>
      </c>
      <c r="G30" s="108" t="e">
        <f>COUNTIFS(福祉･介護!#REF!,福祉介護総括表!$G$3,福祉･介護!$F$6:$F$24,H27事業コード表!E322)</f>
        <v>#REF!</v>
      </c>
      <c r="H30" s="109" t="e">
        <f>SUMIFS(福祉･介護!$L$6:$L$24,福祉･介護!#REF!,福祉介護総括表!$G$3,福祉･介護!$F$6:$F$24,H27事業コード表!E322)</f>
        <v>#REF!</v>
      </c>
      <c r="I30" s="108" t="e">
        <f>COUNTIFS(福祉･介護!#REF!,福祉介護総括表!$I$3,福祉･介護!$F$6:$F$24,H27事業コード表!E322)</f>
        <v>#REF!</v>
      </c>
      <c r="J30" s="109" t="e">
        <f>SUMIFS(福祉･介護!$L$6:$L$24,福祉･介護!#REF!,福祉介護総括表!$I$3,福祉･介護!$F$6:$F$24,H27事業コード表!E322)</f>
        <v>#REF!</v>
      </c>
      <c r="K30" s="108" t="e">
        <f>COUNTIFS(福祉･介護!#REF!,福祉介護総括表!$K$3,福祉･介護!$F$6:$F$24,H27事業コード表!E322)</f>
        <v>#REF!</v>
      </c>
      <c r="L30" s="109" t="e">
        <f>SUMIFS(福祉･介護!$L$6:$L$24,福祉･介護!#REF!,福祉介護総括表!$K$3,福祉･介護!$F$6:$F$24,H27事業コード表!E322)</f>
        <v>#REF!</v>
      </c>
      <c r="M30" s="108" t="e">
        <f>COUNTIFS(福祉･介護!#REF!,福祉介護総括表!$M$3,福祉･介護!$F$6:$F$24,H27事業コード表!E322)</f>
        <v>#REF!</v>
      </c>
      <c r="N30" s="109" t="e">
        <f>SUMIFS(福祉･介護!$L$6:$L$24,福祉･介護!#REF!,福祉介護総括表!$M$3,福祉･介護!$F$6:$F$24,H27事業コード表!E322)</f>
        <v>#REF!</v>
      </c>
      <c r="O30" s="108" t="e">
        <f>COUNTIFS(福祉･介護!#REF!,福祉介護総括表!$O$3,福祉･介護!$F$6:$F$24,H27事業コード表!E322)</f>
        <v>#REF!</v>
      </c>
      <c r="P30" s="109" t="e">
        <f>SUMIFS(福祉･介護!$L$6:$L$24,福祉･介護!#REF!,福祉介護総括表!$O$3,福祉･介護!$F$6:$F$24,H27事業コード表!E322)</f>
        <v>#REF!</v>
      </c>
      <c r="Q30" s="108" t="e">
        <f>COUNTIFS(福祉･介護!#REF!,福祉介護総括表!$Q$3,福祉･介護!$F$6:$F$24,H27事業コード表!E322)</f>
        <v>#REF!</v>
      </c>
      <c r="R30" s="109" t="e">
        <f>SUMIFS(福祉･介護!$L$6:$L$24,福祉･介護!#REF!,福祉介護総括表!$Q$3,福祉･介護!$F$6:$F$24,H27事業コード表!E322)</f>
        <v>#REF!</v>
      </c>
      <c r="S30" s="108" t="e">
        <f>COUNTIFS(福祉･介護!#REF!,福祉介護総括表!$S$3,福祉･介護!$F$6:$F$24,H27事業コード表!E322)</f>
        <v>#REF!</v>
      </c>
      <c r="T30" s="109" t="e">
        <f>SUMIFS(福祉･介護!$L$6:$L$24,福祉･介護!#REF!,福祉介護総括表!$S$3,福祉･介護!$F$6:$F$24,H27事業コード表!E322)</f>
        <v>#REF!</v>
      </c>
      <c r="U30" s="108" t="e">
        <f>COUNTIFS(福祉･介護!#REF!,福祉介護総括表!$U$3,福祉･介護!$F$6:$F$24,H27事業コード表!E322)</f>
        <v>#REF!</v>
      </c>
      <c r="V30" s="109" t="e">
        <f>SUMIFS(福祉･介護!$L$6:$L$24,福祉･介護!#REF!,福祉介護総括表!$U$3,福祉･介護!$F$6:$F$24,H27事業コード表!E322)</f>
        <v>#REF!</v>
      </c>
      <c r="W30" s="108" t="e">
        <f>COUNTIFS(福祉･介護!#REF!,福祉介護総括表!$W$3,福祉･介護!$F$6:$F$24,H27事業コード表!E322)</f>
        <v>#REF!</v>
      </c>
      <c r="X30" s="109" t="e">
        <f>SUMIFS(福祉･介護!$L$6:$L$24,福祉･介護!#REF!,福祉介護総括表!$W$3,福祉･介護!$F$6:$F$24,H27事業コード表!E322)</f>
        <v>#REF!</v>
      </c>
      <c r="Y30" s="108" t="e">
        <f>COUNTIFS(福祉･介護!#REF!,福祉介護総括表!$Y$3,福祉･介護!$F$6:$F$24,H27事業コード表!E322)</f>
        <v>#REF!</v>
      </c>
      <c r="Z30" s="109" t="e">
        <f>SUMIFS(福祉･介護!$L$6:$L$24,福祉･介護!#REF!,福祉介護総括表!$Y$3,福祉･介護!$F$6:$F$24,H27事業コード表!E322)</f>
        <v>#REF!</v>
      </c>
      <c r="AA30" s="108" t="e">
        <f>COUNTIFS(福祉･介護!#REF!,福祉介護総括表!$AA$3,福祉･介護!$F$6:$F$24,H27事業コード表!E322)</f>
        <v>#REF!</v>
      </c>
      <c r="AB30" s="109" t="e">
        <f>SUMIFS(福祉･介護!$L$6:$L$24,福祉･介護!#REF!,福祉介護総括表!$AA$3,福祉･介護!$F$6:$F$24,H27事業コード表!E322)</f>
        <v>#REF!</v>
      </c>
      <c r="AC30" s="108" t="e">
        <f>COUNTIFS(福祉･介護!#REF!,福祉介護総括表!$AC$3,福祉･介護!$F$6:$F$24,H27事業コード表!E322)</f>
        <v>#REF!</v>
      </c>
      <c r="AD30" s="109" t="e">
        <f>SUMIFS(福祉･介護!$L$6:$L$24,福祉･介護!#REF!,福祉介護総括表!$AC$3,福祉･介護!$F$6:$F$24,H27事業コード表!E322)</f>
        <v>#REF!</v>
      </c>
      <c r="AE30" s="108" t="e">
        <f>COUNTIFS(福祉･介護!#REF!,福祉介護総括表!$AE$3,福祉･介護!$F$6:$F$24,H27事業コード表!E322)</f>
        <v>#REF!</v>
      </c>
      <c r="AF30" s="109" t="e">
        <f>SUMIFS(福祉･介護!$L$6:$L$24,福祉･介護!#REF!,福祉介護総括表!$AE$3,福祉･介護!$F$6:$F$24,H27事業コード表!E322)</f>
        <v>#REF!</v>
      </c>
      <c r="AG30" s="108" t="e">
        <f>COUNTIFS(福祉･介護!#REF!,福祉介護総括表!$AG$3,福祉･介護!$F$6:$F$24,H27事業コード表!E322)</f>
        <v>#REF!</v>
      </c>
      <c r="AH30" s="109" t="e">
        <f>SUMIFS(福祉･介護!$L$6:$L$24,福祉･介護!#REF!,福祉介護総括表!$AG$3,福祉･介護!$F$6:$F$24,H27事業コード表!E322)</f>
        <v>#REF!</v>
      </c>
      <c r="AI30" s="108" t="e">
        <f>COUNTIFS(福祉･介護!#REF!,福祉介護総括表!$AI$3,福祉･介護!$F$6:$F$24,H27事業コード表!E322)</f>
        <v>#REF!</v>
      </c>
      <c r="AJ30" s="109" t="e">
        <f>SUMIFS(福祉･介護!$L$6:$L$24,福祉･介護!#REF!,福祉介護総括表!$AI$3,福祉･介護!$F$6:$F$24,H27事業コード表!E322)</f>
        <v>#REF!</v>
      </c>
      <c r="AK30" s="108" t="e">
        <f>COUNTIFS(福祉･介護!#REF!,福祉介護総括表!$AK$3,福祉･介護!$F$6:$F$24,H27事業コード表!E322)</f>
        <v>#REF!</v>
      </c>
      <c r="AL30" s="109" t="e">
        <f>SUMIFS(福祉･介護!$L$6:$L$24,福祉･介護!#REF!,福祉介護総括表!$AK$3,福祉･介護!$F$6:$F$24,H27事業コード表!E322)</f>
        <v>#REF!</v>
      </c>
      <c r="AM30" s="108" t="e">
        <f>COUNTIFS(福祉･介護!#REF!,福祉介護総括表!$AM$3,福祉･介護!$F$6:$F$24,H27事業コード表!E322)</f>
        <v>#REF!</v>
      </c>
      <c r="AN30" s="109" t="e">
        <f>SUMIFS(福祉･介護!$L$6:$L$24,福祉･介護!#REF!,福祉介護総括表!$AM$3,福祉･介護!$F$6:$F$24,H27事業コード表!E322)</f>
        <v>#REF!</v>
      </c>
      <c r="AO30" s="108" t="e">
        <f>COUNTIFS(福祉･介護!#REF!,福祉介護総括表!$AO$3,福祉･介護!$F$6:$F$24,H27事業コード表!E322)</f>
        <v>#REF!</v>
      </c>
      <c r="AP30" s="109" t="e">
        <f>SUMIFS(福祉･介護!$L$6:$L$24,福祉･介護!#REF!,福祉介護総括表!$AO$3,福祉･介護!$F$6:$F$24,H27事業コード表!E322)</f>
        <v>#REF!</v>
      </c>
      <c r="AQ30" s="108" t="e">
        <f>COUNTIFS(福祉･介護!#REF!,福祉介護総括表!$AQ$3,福祉･介護!$F$6:$F$24,H27事業コード表!E322)</f>
        <v>#REF!</v>
      </c>
      <c r="AR30" s="109" t="e">
        <f>SUMIFS(福祉･介護!$L$6:$L$24,福祉･介護!#REF!,福祉介護総括表!$AQ$3,福祉･介護!$F$6:$F$24,H27事業コード表!E322)</f>
        <v>#REF!</v>
      </c>
      <c r="AS30" s="108" t="e">
        <f>COUNTIFS(福祉･介護!#REF!,福祉介護総括表!$AS$3,福祉･介護!$F$6:$F$24,H27事業コード表!E322)</f>
        <v>#REF!</v>
      </c>
      <c r="AT30" s="109" t="e">
        <f>SUMIFS(福祉･介護!$L$6:$L$24,福祉･介護!#REF!,福祉介護総括表!$AS$3,福祉･介護!$F$6:$F$24,H27事業コード表!E322)</f>
        <v>#REF!</v>
      </c>
      <c r="AU30" s="108" t="e">
        <f>COUNTIFS(福祉･介護!#REF!,福祉介護総括表!$AU$3,福祉･介護!$F$6:$F$24,H27事業コード表!E322)</f>
        <v>#REF!</v>
      </c>
      <c r="AV30" s="109" t="e">
        <f>SUMIFS(福祉･介護!$L$6:$L$24,福祉･介護!#REF!,福祉介護総括表!$AU$3,福祉･介護!$F$6:$F$24,H27事業コード表!E322)</f>
        <v>#REF!</v>
      </c>
      <c r="AW30" s="108" t="e">
        <f>COUNTIFS(福祉･介護!#REF!,福祉介護総括表!$AW$3,福祉･介護!$F$6:$F$24,H27事業コード表!E322)</f>
        <v>#REF!</v>
      </c>
      <c r="AX30" s="109" t="e">
        <f>SUMIFS(福祉･介護!$L$6:$L$24,福祉･介護!#REF!,福祉介護総括表!$AW$3,福祉･介護!$F$6:$F$24,H27事業コード表!E322)</f>
        <v>#REF!</v>
      </c>
      <c r="AY30" s="108" t="e">
        <f>COUNTIFS(福祉･介護!#REF!,福祉介護総括表!$AY$3,福祉･介護!$F$6:$F$24,H27事業コード表!E322)</f>
        <v>#REF!</v>
      </c>
      <c r="AZ30" s="109" t="e">
        <f>SUMIFS(福祉･介護!$L$6:$L$24,福祉･介護!#REF!,福祉介護総括表!$AY$3,福祉･介護!$F$6:$F$24,H27事業コード表!E322)</f>
        <v>#REF!</v>
      </c>
      <c r="BA30" s="114">
        <f t="shared" si="4"/>
        <v>24</v>
      </c>
      <c r="BB30" s="111" t="e">
        <f t="shared" si="5"/>
        <v>#REF!</v>
      </c>
      <c r="BC30" s="112" t="e">
        <f t="shared" si="6"/>
        <v>#REF!</v>
      </c>
    </row>
    <row r="31" spans="1:55" ht="18" customHeight="1">
      <c r="A31" s="223"/>
      <c r="B31" s="113" t="s">
        <v>679</v>
      </c>
      <c r="C31" s="225" t="s">
        <v>422</v>
      </c>
      <c r="D31" s="226"/>
      <c r="E31" s="108" t="e">
        <f>COUNTIFS(福祉･介護!#REF!,福祉介護総括表!$E$3,福祉･介護!$F$6:$F$24,H27事業コード表!E323)</f>
        <v>#REF!</v>
      </c>
      <c r="F31" s="109" t="e">
        <f>SUMIFS(福祉･介護!$L$6:$L$24,福祉･介護!#REF!,福祉介護総括表!$E$3,福祉･介護!$F$6:$F$24,H27事業コード表!E323)</f>
        <v>#REF!</v>
      </c>
      <c r="G31" s="108" t="e">
        <f>COUNTIFS(福祉･介護!#REF!,福祉介護総括表!$G$3,福祉･介護!$F$6:$F$24,H27事業コード表!E323)</f>
        <v>#REF!</v>
      </c>
      <c r="H31" s="109" t="e">
        <f>SUMIFS(福祉･介護!$L$6:$L$24,福祉･介護!#REF!,福祉介護総括表!$G$3,福祉･介護!$F$6:$F$24,H27事業コード表!E323)</f>
        <v>#REF!</v>
      </c>
      <c r="I31" s="108" t="e">
        <f>COUNTIFS(福祉･介護!#REF!,福祉介護総括表!$I$3,福祉･介護!$F$6:$F$24,H27事業コード表!E323)</f>
        <v>#REF!</v>
      </c>
      <c r="J31" s="109" t="e">
        <f>SUMIFS(福祉･介護!$L$6:$L$24,福祉･介護!#REF!,福祉介護総括表!$I$3,福祉･介護!$F$6:$F$24,H27事業コード表!E323)</f>
        <v>#REF!</v>
      </c>
      <c r="K31" s="108" t="e">
        <f>COUNTIFS(福祉･介護!#REF!,福祉介護総括表!$K$3,福祉･介護!$F$6:$F$24,H27事業コード表!E323)</f>
        <v>#REF!</v>
      </c>
      <c r="L31" s="109" t="e">
        <f>SUMIFS(福祉･介護!$L$6:$L$24,福祉･介護!#REF!,福祉介護総括表!$K$3,福祉･介護!$F$6:$F$24,H27事業コード表!E323)</f>
        <v>#REF!</v>
      </c>
      <c r="M31" s="108" t="e">
        <f>COUNTIFS(福祉･介護!#REF!,福祉介護総括表!$M$3,福祉･介護!$F$6:$F$24,H27事業コード表!E323)</f>
        <v>#REF!</v>
      </c>
      <c r="N31" s="109" t="e">
        <f>SUMIFS(福祉･介護!$L$6:$L$24,福祉･介護!#REF!,福祉介護総括表!$M$3,福祉･介護!$F$6:$F$24,H27事業コード表!E323)</f>
        <v>#REF!</v>
      </c>
      <c r="O31" s="108" t="e">
        <f>COUNTIFS(福祉･介護!#REF!,福祉介護総括表!$O$3,福祉･介護!$F$6:$F$24,H27事業コード表!E323)</f>
        <v>#REF!</v>
      </c>
      <c r="P31" s="109" t="e">
        <f>SUMIFS(福祉･介護!$L$6:$L$24,福祉･介護!#REF!,福祉介護総括表!$O$3,福祉･介護!$F$6:$F$24,H27事業コード表!E323)</f>
        <v>#REF!</v>
      </c>
      <c r="Q31" s="108" t="e">
        <f>COUNTIFS(福祉･介護!#REF!,福祉介護総括表!$Q$3,福祉･介護!$F$6:$F$24,H27事業コード表!E323)</f>
        <v>#REF!</v>
      </c>
      <c r="R31" s="109" t="e">
        <f>SUMIFS(福祉･介護!$L$6:$L$24,福祉･介護!#REF!,福祉介護総括表!$Q$3,福祉･介護!$F$6:$F$24,H27事業コード表!E323)</f>
        <v>#REF!</v>
      </c>
      <c r="S31" s="108" t="e">
        <f>COUNTIFS(福祉･介護!#REF!,福祉介護総括表!$S$3,福祉･介護!$F$6:$F$24,H27事業コード表!E323)</f>
        <v>#REF!</v>
      </c>
      <c r="T31" s="109" t="e">
        <f>SUMIFS(福祉･介護!$L$6:$L$24,福祉･介護!#REF!,福祉介護総括表!$S$3,福祉･介護!$F$6:$F$24,H27事業コード表!E323)</f>
        <v>#REF!</v>
      </c>
      <c r="U31" s="108" t="e">
        <f>COUNTIFS(福祉･介護!#REF!,福祉介護総括表!$U$3,福祉･介護!$F$6:$F$24,H27事業コード表!E323)</f>
        <v>#REF!</v>
      </c>
      <c r="V31" s="109" t="e">
        <f>SUMIFS(福祉･介護!$L$6:$L$24,福祉･介護!#REF!,福祉介護総括表!$U$3,福祉･介護!$F$6:$F$24,H27事業コード表!E323)</f>
        <v>#REF!</v>
      </c>
      <c r="W31" s="108" t="e">
        <f>COUNTIFS(福祉･介護!#REF!,福祉介護総括表!$W$3,福祉･介護!$F$6:$F$24,H27事業コード表!E323)</f>
        <v>#REF!</v>
      </c>
      <c r="X31" s="109" t="e">
        <f>SUMIFS(福祉･介護!$L$6:$L$24,福祉･介護!#REF!,福祉介護総括表!$W$3,福祉･介護!$F$6:$F$24,H27事業コード表!E323)</f>
        <v>#REF!</v>
      </c>
      <c r="Y31" s="108" t="e">
        <f>COUNTIFS(福祉･介護!#REF!,福祉介護総括表!$Y$3,福祉･介護!$F$6:$F$24,H27事業コード表!E323)</f>
        <v>#REF!</v>
      </c>
      <c r="Z31" s="109" t="e">
        <f>SUMIFS(福祉･介護!$L$6:$L$24,福祉･介護!#REF!,福祉介護総括表!$Y$3,福祉･介護!$F$6:$F$24,H27事業コード表!E323)</f>
        <v>#REF!</v>
      </c>
      <c r="AA31" s="108" t="e">
        <f>COUNTIFS(福祉･介護!#REF!,福祉介護総括表!$AA$3,福祉･介護!$F$6:$F$24,H27事業コード表!E323)</f>
        <v>#REF!</v>
      </c>
      <c r="AB31" s="109" t="e">
        <f>SUMIFS(福祉･介護!$L$6:$L$24,福祉･介護!#REF!,福祉介護総括表!$AA$3,福祉･介護!$F$6:$F$24,H27事業コード表!E323)</f>
        <v>#REF!</v>
      </c>
      <c r="AC31" s="108" t="e">
        <f>COUNTIFS(福祉･介護!#REF!,福祉介護総括表!$AC$3,福祉･介護!$F$6:$F$24,H27事業コード表!E323)</f>
        <v>#REF!</v>
      </c>
      <c r="AD31" s="109" t="e">
        <f>SUMIFS(福祉･介護!$L$6:$L$24,福祉･介護!#REF!,福祉介護総括表!$AC$3,福祉･介護!$F$6:$F$24,H27事業コード表!E323)</f>
        <v>#REF!</v>
      </c>
      <c r="AE31" s="108" t="e">
        <f>COUNTIFS(福祉･介護!#REF!,福祉介護総括表!$AE$3,福祉･介護!$F$6:$F$24,H27事業コード表!E323)</f>
        <v>#REF!</v>
      </c>
      <c r="AF31" s="109" t="e">
        <f>SUMIFS(福祉･介護!$L$6:$L$24,福祉･介護!#REF!,福祉介護総括表!$AE$3,福祉･介護!$F$6:$F$24,H27事業コード表!E323)</f>
        <v>#REF!</v>
      </c>
      <c r="AG31" s="108" t="e">
        <f>COUNTIFS(福祉･介護!#REF!,福祉介護総括表!$AG$3,福祉･介護!$F$6:$F$24,H27事業コード表!E323)</f>
        <v>#REF!</v>
      </c>
      <c r="AH31" s="109" t="e">
        <f>SUMIFS(福祉･介護!$L$6:$L$24,福祉･介護!#REF!,福祉介護総括表!$AG$3,福祉･介護!$F$6:$F$24,H27事業コード表!E323)</f>
        <v>#REF!</v>
      </c>
      <c r="AI31" s="108" t="e">
        <f>COUNTIFS(福祉･介護!#REF!,福祉介護総括表!$AI$3,福祉･介護!$F$6:$F$24,H27事業コード表!E323)</f>
        <v>#REF!</v>
      </c>
      <c r="AJ31" s="109" t="e">
        <f>SUMIFS(福祉･介護!$L$6:$L$24,福祉･介護!#REF!,福祉介護総括表!$AI$3,福祉･介護!$F$6:$F$24,H27事業コード表!E323)</f>
        <v>#REF!</v>
      </c>
      <c r="AK31" s="108" t="e">
        <f>COUNTIFS(福祉･介護!#REF!,福祉介護総括表!$AK$3,福祉･介護!$F$6:$F$24,H27事業コード表!E323)</f>
        <v>#REF!</v>
      </c>
      <c r="AL31" s="109" t="e">
        <f>SUMIFS(福祉･介護!$L$6:$L$24,福祉･介護!#REF!,福祉介護総括表!$AK$3,福祉･介護!$F$6:$F$24,H27事業コード表!E323)</f>
        <v>#REF!</v>
      </c>
      <c r="AM31" s="108" t="e">
        <f>COUNTIFS(福祉･介護!#REF!,福祉介護総括表!$AM$3,福祉･介護!$F$6:$F$24,H27事業コード表!E323)</f>
        <v>#REF!</v>
      </c>
      <c r="AN31" s="109" t="e">
        <f>SUMIFS(福祉･介護!$L$6:$L$24,福祉･介護!#REF!,福祉介護総括表!$AM$3,福祉･介護!$F$6:$F$24,H27事業コード表!E323)</f>
        <v>#REF!</v>
      </c>
      <c r="AO31" s="108" t="e">
        <f>COUNTIFS(福祉･介護!#REF!,福祉介護総括表!$AO$3,福祉･介護!$F$6:$F$24,H27事業コード表!E323)</f>
        <v>#REF!</v>
      </c>
      <c r="AP31" s="109" t="e">
        <f>SUMIFS(福祉･介護!$L$6:$L$24,福祉･介護!#REF!,福祉介護総括表!$AO$3,福祉･介護!$F$6:$F$24,H27事業コード表!E323)</f>
        <v>#REF!</v>
      </c>
      <c r="AQ31" s="108" t="e">
        <f>COUNTIFS(福祉･介護!#REF!,福祉介護総括表!$AQ$3,福祉･介護!$F$6:$F$24,H27事業コード表!E323)</f>
        <v>#REF!</v>
      </c>
      <c r="AR31" s="109" t="e">
        <f>SUMIFS(福祉･介護!$L$6:$L$24,福祉･介護!#REF!,福祉介護総括表!$AQ$3,福祉･介護!$F$6:$F$24,H27事業コード表!E323)</f>
        <v>#REF!</v>
      </c>
      <c r="AS31" s="108" t="e">
        <f>COUNTIFS(福祉･介護!#REF!,福祉介護総括表!$AS$3,福祉･介護!$F$6:$F$24,H27事業コード表!E323)</f>
        <v>#REF!</v>
      </c>
      <c r="AT31" s="109" t="e">
        <f>SUMIFS(福祉･介護!$L$6:$L$24,福祉･介護!#REF!,福祉介護総括表!$AS$3,福祉･介護!$F$6:$F$24,H27事業コード表!E323)</f>
        <v>#REF!</v>
      </c>
      <c r="AU31" s="108" t="e">
        <f>COUNTIFS(福祉･介護!#REF!,福祉介護総括表!$AU$3,福祉･介護!$F$6:$F$24,H27事業コード表!E323)</f>
        <v>#REF!</v>
      </c>
      <c r="AV31" s="109" t="e">
        <f>SUMIFS(福祉･介護!$L$6:$L$24,福祉･介護!#REF!,福祉介護総括表!$AU$3,福祉･介護!$F$6:$F$24,H27事業コード表!E323)</f>
        <v>#REF!</v>
      </c>
      <c r="AW31" s="108" t="e">
        <f>COUNTIFS(福祉･介護!#REF!,福祉介護総括表!$AW$3,福祉･介護!$F$6:$F$24,H27事業コード表!E323)</f>
        <v>#REF!</v>
      </c>
      <c r="AX31" s="109" t="e">
        <f>SUMIFS(福祉･介護!$L$6:$L$24,福祉･介護!#REF!,福祉介護総括表!$AW$3,福祉･介護!$F$6:$F$24,H27事業コード表!E323)</f>
        <v>#REF!</v>
      </c>
      <c r="AY31" s="108" t="e">
        <f>COUNTIFS(福祉･介護!#REF!,福祉介護総括表!$AY$3,福祉･介護!$F$6:$F$24,H27事業コード表!E323)</f>
        <v>#REF!</v>
      </c>
      <c r="AZ31" s="109" t="e">
        <f>SUMIFS(福祉･介護!$L$6:$L$24,福祉･介護!#REF!,福祉介護総括表!$AY$3,福祉･介護!$F$6:$F$24,H27事業コード表!E323)</f>
        <v>#REF!</v>
      </c>
      <c r="BA31" s="114">
        <f t="shared" si="4"/>
        <v>24</v>
      </c>
      <c r="BB31" s="111" t="e">
        <f t="shared" si="5"/>
        <v>#REF!</v>
      </c>
      <c r="BC31" s="112" t="e">
        <f t="shared" si="6"/>
        <v>#REF!</v>
      </c>
    </row>
    <row r="32" spans="1:55" ht="18" customHeight="1">
      <c r="A32" s="223"/>
      <c r="B32" s="113" t="s">
        <v>680</v>
      </c>
      <c r="C32" s="225" t="s">
        <v>424</v>
      </c>
      <c r="D32" s="226"/>
      <c r="E32" s="108" t="e">
        <f>COUNTIFS(福祉･介護!#REF!,福祉介護総括表!$E$3,福祉･介護!$F$6:$F$24,H27事業コード表!E324)</f>
        <v>#REF!</v>
      </c>
      <c r="F32" s="109" t="e">
        <f>SUMIFS(福祉･介護!$L$6:$L$24,福祉･介護!#REF!,福祉介護総括表!$E$3,福祉･介護!$F$6:$F$24,H27事業コード表!E324)</f>
        <v>#REF!</v>
      </c>
      <c r="G32" s="108" t="e">
        <f>COUNTIFS(福祉･介護!#REF!,福祉介護総括表!$G$3,福祉･介護!$F$6:$F$24,H27事業コード表!E324)</f>
        <v>#REF!</v>
      </c>
      <c r="H32" s="109" t="e">
        <f>SUMIFS(福祉･介護!$L$6:$L$24,福祉･介護!#REF!,福祉介護総括表!$G$3,福祉･介護!$F$6:$F$24,H27事業コード表!E324)</f>
        <v>#REF!</v>
      </c>
      <c r="I32" s="108" t="e">
        <f>COUNTIFS(福祉･介護!#REF!,福祉介護総括表!$I$3,福祉･介護!$F$6:$F$24,H27事業コード表!E324)</f>
        <v>#REF!</v>
      </c>
      <c r="J32" s="109" t="e">
        <f>SUMIFS(福祉･介護!$L$6:$L$24,福祉･介護!#REF!,福祉介護総括表!$I$3,福祉･介護!$F$6:$F$24,H27事業コード表!E324)</f>
        <v>#REF!</v>
      </c>
      <c r="K32" s="108" t="e">
        <f>COUNTIFS(福祉･介護!#REF!,福祉介護総括表!$K$3,福祉･介護!$F$6:$F$24,H27事業コード表!E324)</f>
        <v>#REF!</v>
      </c>
      <c r="L32" s="109" t="e">
        <f>SUMIFS(福祉･介護!$L$6:$L$24,福祉･介護!#REF!,福祉介護総括表!$K$3,福祉･介護!$F$6:$F$24,H27事業コード表!E324)</f>
        <v>#REF!</v>
      </c>
      <c r="M32" s="108" t="e">
        <f>COUNTIFS(福祉･介護!#REF!,福祉介護総括表!$M$3,福祉･介護!$F$6:$F$24,H27事業コード表!E324)</f>
        <v>#REF!</v>
      </c>
      <c r="N32" s="109" t="e">
        <f>SUMIFS(福祉･介護!$L$6:$L$24,福祉･介護!#REF!,福祉介護総括表!$M$3,福祉･介護!$F$6:$F$24,H27事業コード表!E324)</f>
        <v>#REF!</v>
      </c>
      <c r="O32" s="108" t="e">
        <f>COUNTIFS(福祉･介護!#REF!,福祉介護総括表!$O$3,福祉･介護!$F$6:$F$24,H27事業コード表!E324)</f>
        <v>#REF!</v>
      </c>
      <c r="P32" s="109" t="e">
        <f>SUMIFS(福祉･介護!$L$6:$L$24,福祉･介護!#REF!,福祉介護総括表!$O$3,福祉･介護!$F$6:$F$24,H27事業コード表!E324)</f>
        <v>#REF!</v>
      </c>
      <c r="Q32" s="108" t="e">
        <f>COUNTIFS(福祉･介護!#REF!,福祉介護総括表!$Q$3,福祉･介護!$F$6:$F$24,H27事業コード表!E324)</f>
        <v>#REF!</v>
      </c>
      <c r="R32" s="109" t="e">
        <f>SUMIFS(福祉･介護!$L$6:$L$24,福祉･介護!#REF!,福祉介護総括表!$Q$3,福祉･介護!$F$6:$F$24,H27事業コード表!E324)</f>
        <v>#REF!</v>
      </c>
      <c r="S32" s="108" t="e">
        <f>COUNTIFS(福祉･介護!#REF!,福祉介護総括表!$S$3,福祉･介護!$F$6:$F$24,H27事業コード表!E324)</f>
        <v>#REF!</v>
      </c>
      <c r="T32" s="109" t="e">
        <f>SUMIFS(福祉･介護!$L$6:$L$24,福祉･介護!#REF!,福祉介護総括表!$S$3,福祉･介護!$F$6:$F$24,H27事業コード表!E324)</f>
        <v>#REF!</v>
      </c>
      <c r="U32" s="108" t="e">
        <f>COUNTIFS(福祉･介護!#REF!,福祉介護総括表!$U$3,福祉･介護!$F$6:$F$24,H27事業コード表!E324)</f>
        <v>#REF!</v>
      </c>
      <c r="V32" s="109" t="e">
        <f>SUMIFS(福祉･介護!$L$6:$L$24,福祉･介護!#REF!,福祉介護総括表!$U$3,福祉･介護!$F$6:$F$24,H27事業コード表!E324)</f>
        <v>#REF!</v>
      </c>
      <c r="W32" s="108" t="e">
        <f>COUNTIFS(福祉･介護!#REF!,福祉介護総括表!$W$3,福祉･介護!$F$6:$F$24,H27事業コード表!E324)</f>
        <v>#REF!</v>
      </c>
      <c r="X32" s="109" t="e">
        <f>SUMIFS(福祉･介護!$L$6:$L$24,福祉･介護!#REF!,福祉介護総括表!$W$3,福祉･介護!$F$6:$F$24,H27事業コード表!E324)</f>
        <v>#REF!</v>
      </c>
      <c r="Y32" s="108" t="e">
        <f>COUNTIFS(福祉･介護!#REF!,福祉介護総括表!$Y$3,福祉･介護!$F$6:$F$24,H27事業コード表!E324)</f>
        <v>#REF!</v>
      </c>
      <c r="Z32" s="109" t="e">
        <f>SUMIFS(福祉･介護!$L$6:$L$24,福祉･介護!#REF!,福祉介護総括表!$Y$3,福祉･介護!$F$6:$F$24,H27事業コード表!E324)</f>
        <v>#REF!</v>
      </c>
      <c r="AA32" s="108" t="e">
        <f>COUNTIFS(福祉･介護!#REF!,福祉介護総括表!$AA$3,福祉･介護!$F$6:$F$24,H27事業コード表!E324)</f>
        <v>#REF!</v>
      </c>
      <c r="AB32" s="109" t="e">
        <f>SUMIFS(福祉･介護!$L$6:$L$24,福祉･介護!#REF!,福祉介護総括表!$AA$3,福祉･介護!$F$6:$F$24,H27事業コード表!E324)</f>
        <v>#REF!</v>
      </c>
      <c r="AC32" s="108" t="e">
        <f>COUNTIFS(福祉･介護!#REF!,福祉介護総括表!$AC$3,福祉･介護!$F$6:$F$24,H27事業コード表!E324)</f>
        <v>#REF!</v>
      </c>
      <c r="AD32" s="109" t="e">
        <f>SUMIFS(福祉･介護!$L$6:$L$24,福祉･介護!#REF!,福祉介護総括表!$AC$3,福祉･介護!$F$6:$F$24,H27事業コード表!E324)</f>
        <v>#REF!</v>
      </c>
      <c r="AE32" s="108" t="e">
        <f>COUNTIFS(福祉･介護!#REF!,福祉介護総括表!$AE$3,福祉･介護!$F$6:$F$24,H27事業コード表!E324)</f>
        <v>#REF!</v>
      </c>
      <c r="AF32" s="109" t="e">
        <f>SUMIFS(福祉･介護!$L$6:$L$24,福祉･介護!#REF!,福祉介護総括表!$AE$3,福祉･介護!$F$6:$F$24,H27事業コード表!E324)</f>
        <v>#REF!</v>
      </c>
      <c r="AG32" s="108" t="e">
        <f>COUNTIFS(福祉･介護!#REF!,福祉介護総括表!$AG$3,福祉･介護!$F$6:$F$24,H27事業コード表!E324)</f>
        <v>#REF!</v>
      </c>
      <c r="AH32" s="109" t="e">
        <f>SUMIFS(福祉･介護!$L$6:$L$24,福祉･介護!#REF!,福祉介護総括表!$AG$3,福祉･介護!$F$6:$F$24,H27事業コード表!E324)</f>
        <v>#REF!</v>
      </c>
      <c r="AI32" s="108" t="e">
        <f>COUNTIFS(福祉･介護!#REF!,福祉介護総括表!$AI$3,福祉･介護!$F$6:$F$24,H27事業コード表!E324)</f>
        <v>#REF!</v>
      </c>
      <c r="AJ32" s="109" t="e">
        <f>SUMIFS(福祉･介護!$L$6:$L$24,福祉･介護!#REF!,福祉介護総括表!$AI$3,福祉･介護!$F$6:$F$24,H27事業コード表!E324)</f>
        <v>#REF!</v>
      </c>
      <c r="AK32" s="108" t="e">
        <f>COUNTIFS(福祉･介護!#REF!,福祉介護総括表!$AK$3,福祉･介護!$F$6:$F$24,H27事業コード表!E324)</f>
        <v>#REF!</v>
      </c>
      <c r="AL32" s="109" t="e">
        <f>SUMIFS(福祉･介護!$L$6:$L$24,福祉･介護!#REF!,福祉介護総括表!$AK$3,福祉･介護!$F$6:$F$24,H27事業コード表!E324)</f>
        <v>#REF!</v>
      </c>
      <c r="AM32" s="108" t="e">
        <f>COUNTIFS(福祉･介護!#REF!,福祉介護総括表!$AM$3,福祉･介護!$F$6:$F$24,H27事業コード表!E324)</f>
        <v>#REF!</v>
      </c>
      <c r="AN32" s="109" t="e">
        <f>SUMIFS(福祉･介護!$L$6:$L$24,福祉･介護!#REF!,福祉介護総括表!$AM$3,福祉･介護!$F$6:$F$24,H27事業コード表!E324)</f>
        <v>#REF!</v>
      </c>
      <c r="AO32" s="108" t="e">
        <f>COUNTIFS(福祉･介護!#REF!,福祉介護総括表!$AO$3,福祉･介護!$F$6:$F$24,H27事業コード表!E324)</f>
        <v>#REF!</v>
      </c>
      <c r="AP32" s="109" t="e">
        <f>SUMIFS(福祉･介護!$L$6:$L$24,福祉･介護!#REF!,福祉介護総括表!$AO$3,福祉･介護!$F$6:$F$24,H27事業コード表!E324)</f>
        <v>#REF!</v>
      </c>
      <c r="AQ32" s="108" t="e">
        <f>COUNTIFS(福祉･介護!#REF!,福祉介護総括表!$AQ$3,福祉･介護!$F$6:$F$24,H27事業コード表!E324)</f>
        <v>#REF!</v>
      </c>
      <c r="AR32" s="109" t="e">
        <f>SUMIFS(福祉･介護!$L$6:$L$24,福祉･介護!#REF!,福祉介護総括表!$AQ$3,福祉･介護!$F$6:$F$24,H27事業コード表!E324)</f>
        <v>#REF!</v>
      </c>
      <c r="AS32" s="108" t="e">
        <f>COUNTIFS(福祉･介護!#REF!,福祉介護総括表!$AS$3,福祉･介護!$F$6:$F$24,H27事業コード表!E324)</f>
        <v>#REF!</v>
      </c>
      <c r="AT32" s="109" t="e">
        <f>SUMIFS(福祉･介護!$L$6:$L$24,福祉･介護!#REF!,福祉介護総括表!$AS$3,福祉･介護!$F$6:$F$24,H27事業コード表!E324)</f>
        <v>#REF!</v>
      </c>
      <c r="AU32" s="108" t="e">
        <f>COUNTIFS(福祉･介護!#REF!,福祉介護総括表!$AU$3,福祉･介護!$F$6:$F$24,H27事業コード表!E324)</f>
        <v>#REF!</v>
      </c>
      <c r="AV32" s="109" t="e">
        <f>SUMIFS(福祉･介護!$L$6:$L$24,福祉･介護!#REF!,福祉介護総括表!$AU$3,福祉･介護!$F$6:$F$24,H27事業コード表!E324)</f>
        <v>#REF!</v>
      </c>
      <c r="AW32" s="108" t="e">
        <f>COUNTIFS(福祉･介護!#REF!,福祉介護総括表!$AW$3,福祉･介護!$F$6:$F$24,H27事業コード表!E324)</f>
        <v>#REF!</v>
      </c>
      <c r="AX32" s="109" t="e">
        <f>SUMIFS(福祉･介護!$L$6:$L$24,福祉･介護!#REF!,福祉介護総括表!$AW$3,福祉･介護!$F$6:$F$24,H27事業コード表!E324)</f>
        <v>#REF!</v>
      </c>
      <c r="AY32" s="108" t="e">
        <f>COUNTIFS(福祉･介護!#REF!,福祉介護総括表!$AY$3,福祉･介護!$F$6:$F$24,H27事業コード表!E324)</f>
        <v>#REF!</v>
      </c>
      <c r="AZ32" s="109" t="e">
        <f>SUMIFS(福祉･介護!$L$6:$L$24,福祉･介護!#REF!,福祉介護総括表!$AY$3,福祉･介護!$F$6:$F$24,H27事業コード表!E324)</f>
        <v>#REF!</v>
      </c>
      <c r="BA32" s="114">
        <f t="shared" si="4"/>
        <v>24</v>
      </c>
      <c r="BB32" s="111" t="e">
        <f t="shared" si="5"/>
        <v>#REF!</v>
      </c>
      <c r="BC32" s="112" t="e">
        <f t="shared" si="6"/>
        <v>#REF!</v>
      </c>
    </row>
    <row r="33" spans="1:55" ht="21.95" customHeight="1">
      <c r="A33" s="223"/>
      <c r="B33" s="233" t="s">
        <v>662</v>
      </c>
      <c r="C33" s="234"/>
      <c r="D33" s="235"/>
      <c r="E33" s="117" t="e">
        <f>SUM(E16:E32)</f>
        <v>#REF!</v>
      </c>
      <c r="F33" s="119" t="e">
        <f>SUM(F16:F32)</f>
        <v>#REF!</v>
      </c>
      <c r="G33" s="117" t="e">
        <f t="shared" ref="G33:AZ33" si="7">SUM(G16:G32)</f>
        <v>#REF!</v>
      </c>
      <c r="H33" s="119" t="e">
        <f t="shared" si="7"/>
        <v>#REF!</v>
      </c>
      <c r="I33" s="117" t="e">
        <f t="shared" si="7"/>
        <v>#REF!</v>
      </c>
      <c r="J33" s="119" t="e">
        <f t="shared" si="7"/>
        <v>#REF!</v>
      </c>
      <c r="K33" s="117" t="e">
        <f t="shared" si="7"/>
        <v>#REF!</v>
      </c>
      <c r="L33" s="119" t="e">
        <f t="shared" si="7"/>
        <v>#REF!</v>
      </c>
      <c r="M33" s="117" t="e">
        <f t="shared" si="7"/>
        <v>#REF!</v>
      </c>
      <c r="N33" s="119" t="e">
        <f t="shared" si="7"/>
        <v>#REF!</v>
      </c>
      <c r="O33" s="117" t="e">
        <f t="shared" si="7"/>
        <v>#REF!</v>
      </c>
      <c r="P33" s="119" t="e">
        <f t="shared" si="7"/>
        <v>#REF!</v>
      </c>
      <c r="Q33" s="117" t="e">
        <f t="shared" si="7"/>
        <v>#REF!</v>
      </c>
      <c r="R33" s="119" t="e">
        <f t="shared" si="7"/>
        <v>#REF!</v>
      </c>
      <c r="S33" s="117" t="e">
        <f t="shared" si="7"/>
        <v>#REF!</v>
      </c>
      <c r="T33" s="119" t="e">
        <f t="shared" si="7"/>
        <v>#REF!</v>
      </c>
      <c r="U33" s="117" t="e">
        <f t="shared" si="7"/>
        <v>#REF!</v>
      </c>
      <c r="V33" s="119" t="e">
        <f t="shared" si="7"/>
        <v>#REF!</v>
      </c>
      <c r="W33" s="117" t="e">
        <f t="shared" si="7"/>
        <v>#REF!</v>
      </c>
      <c r="X33" s="119" t="e">
        <f t="shared" si="7"/>
        <v>#REF!</v>
      </c>
      <c r="Y33" s="117" t="e">
        <f t="shared" si="7"/>
        <v>#REF!</v>
      </c>
      <c r="Z33" s="119" t="e">
        <f t="shared" si="7"/>
        <v>#REF!</v>
      </c>
      <c r="AA33" s="117" t="e">
        <f t="shared" si="7"/>
        <v>#REF!</v>
      </c>
      <c r="AB33" s="119" t="e">
        <f t="shared" si="7"/>
        <v>#REF!</v>
      </c>
      <c r="AC33" s="117" t="e">
        <f t="shared" si="7"/>
        <v>#REF!</v>
      </c>
      <c r="AD33" s="119" t="e">
        <f t="shared" si="7"/>
        <v>#REF!</v>
      </c>
      <c r="AE33" s="117" t="e">
        <f t="shared" si="7"/>
        <v>#REF!</v>
      </c>
      <c r="AF33" s="119" t="e">
        <f t="shared" si="7"/>
        <v>#REF!</v>
      </c>
      <c r="AG33" s="117" t="e">
        <f t="shared" si="7"/>
        <v>#REF!</v>
      </c>
      <c r="AH33" s="119" t="e">
        <f t="shared" si="7"/>
        <v>#REF!</v>
      </c>
      <c r="AI33" s="117" t="e">
        <f t="shared" si="7"/>
        <v>#REF!</v>
      </c>
      <c r="AJ33" s="119" t="e">
        <f t="shared" si="7"/>
        <v>#REF!</v>
      </c>
      <c r="AK33" s="117" t="e">
        <f t="shared" si="7"/>
        <v>#REF!</v>
      </c>
      <c r="AL33" s="119" t="e">
        <f t="shared" si="7"/>
        <v>#REF!</v>
      </c>
      <c r="AM33" s="117" t="e">
        <f t="shared" si="7"/>
        <v>#REF!</v>
      </c>
      <c r="AN33" s="119" t="e">
        <f t="shared" si="7"/>
        <v>#REF!</v>
      </c>
      <c r="AO33" s="117" t="e">
        <f t="shared" si="7"/>
        <v>#REF!</v>
      </c>
      <c r="AP33" s="119" t="e">
        <f t="shared" si="7"/>
        <v>#REF!</v>
      </c>
      <c r="AQ33" s="117" t="e">
        <f t="shared" si="7"/>
        <v>#REF!</v>
      </c>
      <c r="AR33" s="119" t="e">
        <f t="shared" si="7"/>
        <v>#REF!</v>
      </c>
      <c r="AS33" s="117" t="e">
        <f t="shared" si="7"/>
        <v>#REF!</v>
      </c>
      <c r="AT33" s="119" t="e">
        <f t="shared" si="7"/>
        <v>#REF!</v>
      </c>
      <c r="AU33" s="117" t="e">
        <f t="shared" si="7"/>
        <v>#REF!</v>
      </c>
      <c r="AV33" s="119" t="e">
        <f t="shared" si="7"/>
        <v>#REF!</v>
      </c>
      <c r="AW33" s="117" t="e">
        <f t="shared" si="7"/>
        <v>#REF!</v>
      </c>
      <c r="AX33" s="119" t="e">
        <f t="shared" si="7"/>
        <v>#REF!</v>
      </c>
      <c r="AY33" s="117" t="e">
        <f t="shared" si="7"/>
        <v>#REF!</v>
      </c>
      <c r="AZ33" s="119" t="e">
        <f t="shared" si="7"/>
        <v>#REF!</v>
      </c>
      <c r="BA33" s="114">
        <f>SUM(BA16:BA32)</f>
        <v>408</v>
      </c>
      <c r="BB33" s="115" t="e">
        <f t="shared" ref="BB33" si="8">SUM(BB16:BB32)</f>
        <v>#REF!</v>
      </c>
      <c r="BC33" s="116" t="e">
        <f>SUM(BC16:BC32)</f>
        <v>#REF!</v>
      </c>
    </row>
    <row r="34" spans="1:55" ht="18" customHeight="1">
      <c r="A34" s="223"/>
      <c r="B34" s="236" t="s">
        <v>681</v>
      </c>
      <c r="C34" s="237"/>
      <c r="D34" s="123" t="s">
        <v>682</v>
      </c>
      <c r="E34" s="108" t="e">
        <f>COUNTIFS(福祉･介護!#REF!,福祉介護総括表!$E$3,福祉･介護!$F$6:$F$24,H27事業コード表!E325)</f>
        <v>#REF!</v>
      </c>
      <c r="F34" s="109" t="e">
        <f>SUMIFS(福祉･介護!$L$6:$L$24,福祉･介護!#REF!,福祉介護総括表!$E$3,福祉･介護!$F$6:$F$24,H27事業コード表!E325)</f>
        <v>#REF!</v>
      </c>
      <c r="G34" s="108" t="e">
        <f>COUNTIFS(福祉･介護!#REF!,福祉介護総括表!$G$3,福祉･介護!$F$6:$F$24,H27事業コード表!E325)</f>
        <v>#REF!</v>
      </c>
      <c r="H34" s="109" t="e">
        <f>SUMIFS(福祉･介護!$L$6:$L$24,福祉･介護!#REF!,福祉介護総括表!$G$3,福祉･介護!$F$6:$F$24,H27事業コード表!E325)</f>
        <v>#REF!</v>
      </c>
      <c r="I34" s="108" t="e">
        <f>COUNTIFS(福祉･介護!#REF!,福祉介護総括表!$I$3,福祉･介護!$F$6:$F$24,H27事業コード表!E325)</f>
        <v>#REF!</v>
      </c>
      <c r="J34" s="109" t="e">
        <f>SUMIFS(福祉･介護!$L$6:$L$24,福祉･介護!#REF!,福祉介護総括表!$I$3,福祉･介護!$F$6:$F$24,H27事業コード表!E325)</f>
        <v>#REF!</v>
      </c>
      <c r="K34" s="108" t="e">
        <f>COUNTIFS(福祉･介護!#REF!,福祉介護総括表!$K$3,福祉･介護!$F$6:$F$24,H27事業コード表!E325)</f>
        <v>#REF!</v>
      </c>
      <c r="L34" s="109" t="e">
        <f>SUMIFS(福祉･介護!$L$6:$L$24,福祉･介護!#REF!,福祉介護総括表!$K$3,福祉･介護!$F$6:$F$24,H27事業コード表!E325)</f>
        <v>#REF!</v>
      </c>
      <c r="M34" s="108" t="e">
        <f>COUNTIFS(福祉･介護!#REF!,福祉介護総括表!$M$3,福祉･介護!$F$6:$F$24,H27事業コード表!E325)</f>
        <v>#REF!</v>
      </c>
      <c r="N34" s="109" t="e">
        <f>SUMIFS(福祉･介護!$L$6:$L$24,福祉･介護!#REF!,福祉介護総括表!$M$3,福祉･介護!$F$6:$F$24,H27事業コード表!E325)</f>
        <v>#REF!</v>
      </c>
      <c r="O34" s="108" t="e">
        <f>COUNTIFS(福祉･介護!#REF!,福祉介護総括表!$O$3,福祉･介護!$F$6:$F$24,H27事業コード表!E325)</f>
        <v>#REF!</v>
      </c>
      <c r="P34" s="109" t="e">
        <f>SUMIFS(福祉･介護!$L$6:$L$24,福祉･介護!#REF!,福祉介護総括表!$O$3,福祉･介護!$F$6:$F$24,H27事業コード表!E325)</f>
        <v>#REF!</v>
      </c>
      <c r="Q34" s="108" t="e">
        <f>COUNTIFS(福祉･介護!#REF!,福祉介護総括表!$Q$3,福祉･介護!$F$6:$F$24,H27事業コード表!E325)</f>
        <v>#REF!</v>
      </c>
      <c r="R34" s="109" t="e">
        <f>SUMIFS(福祉･介護!$L$6:$L$24,福祉･介護!#REF!,福祉介護総括表!$Q$3,福祉･介護!$F$6:$F$24,H27事業コード表!E325)</f>
        <v>#REF!</v>
      </c>
      <c r="S34" s="108" t="e">
        <f>COUNTIFS(福祉･介護!#REF!,福祉介護総括表!$S$3,福祉･介護!$F$6:$F$24,H27事業コード表!E325)</f>
        <v>#REF!</v>
      </c>
      <c r="T34" s="109" t="e">
        <f>SUMIFS(福祉･介護!$L$6:$L$24,福祉･介護!#REF!,福祉介護総括表!$S$3,福祉･介護!$F$6:$F$24,H27事業コード表!E325)</f>
        <v>#REF!</v>
      </c>
      <c r="U34" s="108" t="e">
        <f>COUNTIFS(福祉･介護!#REF!,福祉介護総括表!$U$3,福祉･介護!$F$6:$F$24,H27事業コード表!E325)</f>
        <v>#REF!</v>
      </c>
      <c r="V34" s="109" t="e">
        <f>SUMIFS(福祉･介護!$L$6:$L$24,福祉･介護!#REF!,福祉介護総括表!$U$3,福祉･介護!$F$6:$F$24,H27事業コード表!E325)</f>
        <v>#REF!</v>
      </c>
      <c r="W34" s="108" t="e">
        <f>COUNTIFS(福祉･介護!#REF!,福祉介護総括表!$W$3,福祉･介護!$F$6:$F$24,H27事業コード表!E325)</f>
        <v>#REF!</v>
      </c>
      <c r="X34" s="109" t="e">
        <f>SUMIFS(福祉･介護!$L$6:$L$24,福祉･介護!#REF!,福祉介護総括表!$W$3,福祉･介護!$F$6:$F$24,H27事業コード表!E325)</f>
        <v>#REF!</v>
      </c>
      <c r="Y34" s="108" t="e">
        <f>COUNTIFS(福祉･介護!#REF!,福祉介護総括表!$Y$3,福祉･介護!$F$6:$F$24,H27事業コード表!E325)</f>
        <v>#REF!</v>
      </c>
      <c r="Z34" s="109" t="e">
        <f>SUMIFS(福祉･介護!$L$6:$L$24,福祉･介護!#REF!,福祉介護総括表!$Y$3,福祉･介護!$F$6:$F$24,H27事業コード表!E325)</f>
        <v>#REF!</v>
      </c>
      <c r="AA34" s="108" t="e">
        <f>COUNTIFS(福祉･介護!#REF!,福祉介護総括表!$AA$3,福祉･介護!$F$6:$F$24,H27事業コード表!E325)</f>
        <v>#REF!</v>
      </c>
      <c r="AB34" s="109" t="e">
        <f>SUMIFS(福祉･介護!$L$6:$L$24,福祉･介護!#REF!,福祉介護総括表!$AA$3,福祉･介護!$F$6:$F$24,H27事業コード表!E325)</f>
        <v>#REF!</v>
      </c>
      <c r="AC34" s="108" t="e">
        <f>COUNTIFS(福祉･介護!#REF!,福祉介護総括表!$AC$3,福祉･介護!$F$6:$F$24,H27事業コード表!E325)</f>
        <v>#REF!</v>
      </c>
      <c r="AD34" s="109" t="e">
        <f>SUMIFS(福祉･介護!$L$6:$L$24,福祉･介護!#REF!,福祉介護総括表!$AC$3,福祉･介護!$F$6:$F$24,H27事業コード表!E325)</f>
        <v>#REF!</v>
      </c>
      <c r="AE34" s="108" t="e">
        <f>COUNTIFS(福祉･介護!#REF!,福祉介護総括表!$AE$3,福祉･介護!$F$6:$F$24,H27事業コード表!E325)</f>
        <v>#REF!</v>
      </c>
      <c r="AF34" s="109" t="e">
        <f>SUMIFS(福祉･介護!$L$6:$L$24,福祉･介護!#REF!,福祉介護総括表!$AE$3,福祉･介護!$F$6:$F$24,H27事業コード表!E325)</f>
        <v>#REF!</v>
      </c>
      <c r="AG34" s="108" t="e">
        <f>COUNTIFS(福祉･介護!#REF!,福祉介護総括表!$AG$3,福祉･介護!$F$6:$F$24,H27事業コード表!E325)</f>
        <v>#REF!</v>
      </c>
      <c r="AH34" s="109" t="e">
        <f>SUMIFS(福祉･介護!$L$6:$L$24,福祉･介護!#REF!,福祉介護総括表!$AG$3,福祉･介護!$F$6:$F$24,H27事業コード表!E325)</f>
        <v>#REF!</v>
      </c>
      <c r="AI34" s="108" t="e">
        <f>COUNTIFS(福祉･介護!#REF!,福祉介護総括表!$AI$3,福祉･介護!$F$6:$F$24,H27事業コード表!E325)</f>
        <v>#REF!</v>
      </c>
      <c r="AJ34" s="109" t="e">
        <f>SUMIFS(福祉･介護!$L$6:$L$24,福祉･介護!#REF!,福祉介護総括表!$AI$3,福祉･介護!$F$6:$F$24,H27事業コード表!E325)</f>
        <v>#REF!</v>
      </c>
      <c r="AK34" s="108" t="e">
        <f>COUNTIFS(福祉･介護!#REF!,福祉介護総括表!$AK$3,福祉･介護!$F$6:$F$24,H27事業コード表!E325)</f>
        <v>#REF!</v>
      </c>
      <c r="AL34" s="109" t="e">
        <f>SUMIFS(福祉･介護!$L$6:$L$24,福祉･介護!#REF!,福祉介護総括表!$AK$3,福祉･介護!$F$6:$F$24,H27事業コード表!E325)</f>
        <v>#REF!</v>
      </c>
      <c r="AM34" s="108" t="e">
        <f>COUNTIFS(福祉･介護!#REF!,福祉介護総括表!$AM$3,福祉･介護!$F$6:$F$24,H27事業コード表!E325)</f>
        <v>#REF!</v>
      </c>
      <c r="AN34" s="109" t="e">
        <f>SUMIFS(福祉･介護!$L$6:$L$24,福祉･介護!#REF!,福祉介護総括表!$AM$3,福祉･介護!$F$6:$F$24,H27事業コード表!E325)</f>
        <v>#REF!</v>
      </c>
      <c r="AO34" s="108" t="e">
        <f>COUNTIFS(福祉･介護!#REF!,福祉介護総括表!$AO$3,福祉･介護!$F$6:$F$24,H27事業コード表!E325)</f>
        <v>#REF!</v>
      </c>
      <c r="AP34" s="109" t="e">
        <f>SUMIFS(福祉･介護!$L$6:$L$24,福祉･介護!#REF!,福祉介護総括表!$AO$3,福祉･介護!$F$6:$F$24,H27事業コード表!E325)</f>
        <v>#REF!</v>
      </c>
      <c r="AQ34" s="108" t="e">
        <f>COUNTIFS(福祉･介護!#REF!,福祉介護総括表!$AQ$3,福祉･介護!$F$6:$F$24,H27事業コード表!E325)</f>
        <v>#REF!</v>
      </c>
      <c r="AR34" s="109" t="e">
        <f>SUMIFS(福祉･介護!$L$6:$L$24,福祉･介護!#REF!,福祉介護総括表!$AQ$3,福祉･介護!$F$6:$F$24,H27事業コード表!E325)</f>
        <v>#REF!</v>
      </c>
      <c r="AS34" s="108" t="e">
        <f>COUNTIFS(福祉･介護!#REF!,福祉介護総括表!$AS$3,福祉･介護!$F$6:$F$24,H27事業コード表!E325)</f>
        <v>#REF!</v>
      </c>
      <c r="AT34" s="109" t="e">
        <f>SUMIFS(福祉･介護!$L$6:$L$24,福祉･介護!#REF!,福祉介護総括表!$AS$3,福祉･介護!$F$6:$F$24,H27事業コード表!E325)</f>
        <v>#REF!</v>
      </c>
      <c r="AU34" s="108" t="e">
        <f>COUNTIFS(福祉･介護!#REF!,福祉介護総括表!$AU$3,福祉･介護!$F$6:$F$24,H27事業コード表!E325)</f>
        <v>#REF!</v>
      </c>
      <c r="AV34" s="109" t="e">
        <f>SUMIFS(福祉･介護!$L$6:$L$24,福祉･介護!#REF!,福祉介護総括表!$AU$3,福祉･介護!$F$6:$F$24,H27事業コード表!E325)</f>
        <v>#REF!</v>
      </c>
      <c r="AW34" s="108" t="e">
        <f>COUNTIFS(福祉･介護!#REF!,福祉介護総括表!$AW$3,福祉･介護!$F$6:$F$24,H27事業コード表!E325)</f>
        <v>#REF!</v>
      </c>
      <c r="AX34" s="109" t="e">
        <f>SUMIFS(福祉･介護!$L$6:$L$24,福祉･介護!#REF!,福祉介護総括表!$AW$3,福祉･介護!$F$6:$F$24,H27事業コード表!E325)</f>
        <v>#REF!</v>
      </c>
      <c r="AY34" s="108" t="e">
        <f>COUNTIFS(福祉･介護!#REF!,福祉介護総括表!$AY$3,福祉･介護!$F$6:$F$24,H27事業コード表!E325)</f>
        <v>#REF!</v>
      </c>
      <c r="AZ34" s="109" t="e">
        <f>SUMIFS(福祉･介護!$L$6:$L$24,福祉･介護!#REF!,福祉介護総括表!$AY$3,福祉･介護!$F$6:$F$24,H27事業コード表!E325)</f>
        <v>#REF!</v>
      </c>
      <c r="BA34" s="114">
        <f>COUNTIF(E34,"&lt;&gt;0")+COUNTIF(G34,"&lt;&gt;0")+COUNTIF(I34,"&lt;&gt;0")+COUNTIF(K34,"&lt;&gt;0")+COUNTIF(M34,"&lt;&gt;0")+COUNTIF(O34,"&lt;&gt;0")+COUNTIF(Q34,"&lt;&gt;0")+COUNTIF(S34,"&lt;&gt;0")+COUNTIF(U34,"&lt;&gt;0")+COUNTIF(W34,"&lt;&gt;0")+COUNTIF(Y34,"&lt;&gt;0")+COUNTIF(AA34,"&lt;&gt;0")+COUNTIF(AC34,"&lt;&gt;0")+COUNTIF(AE34,"&lt;&gt;0")+COUNTIF(AG34,"&lt;&gt;0")+COUNTIF(AI34,"&lt;&gt;0")+COUNTIF(AK34,"&lt;&gt;0")+COUNTIF(AM34,"&lt;&gt;0")+COUNTIF(AO34,"&lt;&gt;0")+COUNTIF(AQ34,"&lt;&gt;0")+COUNTIF(AS34,"&lt;&gt;0")+COUNTIF(AU34,"&lt;&gt;0")+COUNTIF(AW34,"&lt;&gt;0")+COUNTIF(AY34,"&lt;&gt;0")</f>
        <v>24</v>
      </c>
      <c r="BB34" s="111" t="e">
        <f t="shared" ref="BB34:BC36" si="9">SUM(E34,G34,I34,K34,M34,O34,Q34,S34,U34,W34,Y34,AA34,AC34,AE34,AG34,AI34,AK34,AM34,AO34,AQ34,AS34,AU34,AW34,AY34)</f>
        <v>#REF!</v>
      </c>
      <c r="BC34" s="112" t="e">
        <f t="shared" si="9"/>
        <v>#REF!</v>
      </c>
    </row>
    <row r="35" spans="1:55" ht="18" customHeight="1">
      <c r="A35" s="223"/>
      <c r="B35" s="238"/>
      <c r="C35" s="239"/>
      <c r="D35" s="124" t="s">
        <v>683</v>
      </c>
      <c r="E35" s="108" t="e">
        <f>COUNTIFS(福祉･介護!#REF!,福祉介護総括表!$E$3,福祉･介護!$F$6:$F$24,H27事業コード表!E326)</f>
        <v>#REF!</v>
      </c>
      <c r="F35" s="109" t="e">
        <f>SUMIFS(福祉･介護!$L$6:$L$24,福祉･介護!#REF!,福祉介護総括表!$E$3,福祉･介護!$F$6:$F$24,H27事業コード表!E326)</f>
        <v>#REF!</v>
      </c>
      <c r="G35" s="108" t="e">
        <f>COUNTIFS(福祉･介護!#REF!,福祉介護総括表!$G$3,福祉･介護!$F$6:$F$24,H27事業コード表!E326)</f>
        <v>#REF!</v>
      </c>
      <c r="H35" s="109" t="e">
        <f>SUMIFS(福祉･介護!$L$6:$L$24,福祉･介護!#REF!,福祉介護総括表!$G$3,福祉･介護!$F$6:$F$24,H27事業コード表!E326)</f>
        <v>#REF!</v>
      </c>
      <c r="I35" s="108" t="e">
        <f>COUNTIFS(福祉･介護!#REF!,福祉介護総括表!$I$3,福祉･介護!$F$6:$F$24,H27事業コード表!E326)</f>
        <v>#REF!</v>
      </c>
      <c r="J35" s="109" t="e">
        <f>SUMIFS(福祉･介護!$L$6:$L$24,福祉･介護!#REF!,福祉介護総括表!$I$3,福祉･介護!$F$6:$F$24,H27事業コード表!E326)</f>
        <v>#REF!</v>
      </c>
      <c r="K35" s="108" t="e">
        <f>COUNTIFS(福祉･介護!#REF!,福祉介護総括表!$K$3,福祉･介護!$F$6:$F$24,H27事業コード表!E326)</f>
        <v>#REF!</v>
      </c>
      <c r="L35" s="109" t="e">
        <f>SUMIFS(福祉･介護!$L$6:$L$24,福祉･介護!#REF!,福祉介護総括表!$K$3,福祉･介護!$F$6:$F$24,H27事業コード表!E326)</f>
        <v>#REF!</v>
      </c>
      <c r="M35" s="108" t="e">
        <f>COUNTIFS(福祉･介護!#REF!,福祉介護総括表!$M$3,福祉･介護!$F$6:$F$24,H27事業コード表!E326)</f>
        <v>#REF!</v>
      </c>
      <c r="N35" s="109" t="e">
        <f>SUMIFS(福祉･介護!$L$6:$L$24,福祉･介護!#REF!,福祉介護総括表!$M$3,福祉･介護!$F$6:$F$24,H27事業コード表!E326)</f>
        <v>#REF!</v>
      </c>
      <c r="O35" s="108" t="e">
        <f>COUNTIFS(福祉･介護!#REF!,福祉介護総括表!$O$3,福祉･介護!$F$6:$F$24,H27事業コード表!E326)</f>
        <v>#REF!</v>
      </c>
      <c r="P35" s="109" t="e">
        <f>SUMIFS(福祉･介護!$L$6:$L$24,福祉･介護!#REF!,福祉介護総括表!$O$3,福祉･介護!$F$6:$F$24,H27事業コード表!E326)</f>
        <v>#REF!</v>
      </c>
      <c r="Q35" s="108" t="e">
        <f>COUNTIFS(福祉･介護!#REF!,福祉介護総括表!$Q$3,福祉･介護!$F$6:$F$24,H27事業コード表!E326)</f>
        <v>#REF!</v>
      </c>
      <c r="R35" s="109" t="e">
        <f>SUMIFS(福祉･介護!$L$6:$L$24,福祉･介護!#REF!,福祉介護総括表!$Q$3,福祉･介護!$F$6:$F$24,H27事業コード表!E326)</f>
        <v>#REF!</v>
      </c>
      <c r="S35" s="108" t="e">
        <f>COUNTIFS(福祉･介護!#REF!,福祉介護総括表!$S$3,福祉･介護!$F$6:$F$24,H27事業コード表!E326)</f>
        <v>#REF!</v>
      </c>
      <c r="T35" s="109" t="e">
        <f>SUMIFS(福祉･介護!$L$6:$L$24,福祉･介護!#REF!,福祉介護総括表!$S$3,福祉･介護!$F$6:$F$24,H27事業コード表!E326)</f>
        <v>#REF!</v>
      </c>
      <c r="U35" s="108" t="e">
        <f>COUNTIFS(福祉･介護!#REF!,福祉介護総括表!$U$3,福祉･介護!$F$6:$F$24,H27事業コード表!E326)</f>
        <v>#REF!</v>
      </c>
      <c r="V35" s="109" t="e">
        <f>SUMIFS(福祉･介護!$L$6:$L$24,福祉･介護!#REF!,福祉介護総括表!$U$3,福祉･介護!$F$6:$F$24,H27事業コード表!E326)</f>
        <v>#REF!</v>
      </c>
      <c r="W35" s="108" t="e">
        <f>COUNTIFS(福祉･介護!#REF!,福祉介護総括表!$W$3,福祉･介護!$F$6:$F$24,H27事業コード表!E326)</f>
        <v>#REF!</v>
      </c>
      <c r="X35" s="109" t="e">
        <f>SUMIFS(福祉･介護!$L$6:$L$24,福祉･介護!#REF!,福祉介護総括表!$W$3,福祉･介護!$F$6:$F$24,H27事業コード表!E326)</f>
        <v>#REF!</v>
      </c>
      <c r="Y35" s="108" t="e">
        <f>COUNTIFS(福祉･介護!#REF!,福祉介護総括表!$Y$3,福祉･介護!$F$6:$F$24,H27事業コード表!E326)</f>
        <v>#REF!</v>
      </c>
      <c r="Z35" s="109" t="e">
        <f>SUMIFS(福祉･介護!$L$6:$L$24,福祉･介護!#REF!,福祉介護総括表!$Y$3,福祉･介護!$F$6:$F$24,H27事業コード表!E326)</f>
        <v>#REF!</v>
      </c>
      <c r="AA35" s="108" t="e">
        <f>COUNTIFS(福祉･介護!#REF!,福祉介護総括表!$AA$3,福祉･介護!$F$6:$F$24,H27事業コード表!E326)</f>
        <v>#REF!</v>
      </c>
      <c r="AB35" s="109" t="e">
        <f>SUMIFS(福祉･介護!$L$6:$L$24,福祉･介護!#REF!,福祉介護総括表!$AA$3,福祉･介護!$F$6:$F$24,H27事業コード表!E326)</f>
        <v>#REF!</v>
      </c>
      <c r="AC35" s="108" t="e">
        <f>COUNTIFS(福祉･介護!#REF!,福祉介護総括表!$AC$3,福祉･介護!$F$6:$F$24,H27事業コード表!E326)</f>
        <v>#REF!</v>
      </c>
      <c r="AD35" s="109" t="e">
        <f>SUMIFS(福祉･介護!$L$6:$L$24,福祉･介護!#REF!,福祉介護総括表!$AC$3,福祉･介護!$F$6:$F$24,H27事業コード表!E326)</f>
        <v>#REF!</v>
      </c>
      <c r="AE35" s="108" t="e">
        <f>COUNTIFS(福祉･介護!#REF!,福祉介護総括表!$AE$3,福祉･介護!$F$6:$F$24,H27事業コード表!E326)</f>
        <v>#REF!</v>
      </c>
      <c r="AF35" s="109" t="e">
        <f>SUMIFS(福祉･介護!$L$6:$L$24,福祉･介護!#REF!,福祉介護総括表!$AE$3,福祉･介護!$F$6:$F$24,H27事業コード表!E326)</f>
        <v>#REF!</v>
      </c>
      <c r="AG35" s="108" t="e">
        <f>COUNTIFS(福祉･介護!#REF!,福祉介護総括表!$AG$3,福祉･介護!$F$6:$F$24,H27事業コード表!E326)</f>
        <v>#REF!</v>
      </c>
      <c r="AH35" s="109" t="e">
        <f>SUMIFS(福祉･介護!$L$6:$L$24,福祉･介護!#REF!,福祉介護総括表!$AG$3,福祉･介護!$F$6:$F$24,H27事業コード表!E326)</f>
        <v>#REF!</v>
      </c>
      <c r="AI35" s="108" t="e">
        <f>COUNTIFS(福祉･介護!#REF!,福祉介護総括表!$AI$3,福祉･介護!$F$6:$F$24,H27事業コード表!E326)</f>
        <v>#REF!</v>
      </c>
      <c r="AJ35" s="109" t="e">
        <f>SUMIFS(福祉･介護!$L$6:$L$24,福祉･介護!#REF!,福祉介護総括表!$AI$3,福祉･介護!$F$6:$F$24,H27事業コード表!E326)</f>
        <v>#REF!</v>
      </c>
      <c r="AK35" s="108" t="e">
        <f>COUNTIFS(福祉･介護!#REF!,福祉介護総括表!$AK$3,福祉･介護!$F$6:$F$24,H27事業コード表!E326)</f>
        <v>#REF!</v>
      </c>
      <c r="AL35" s="109" t="e">
        <f>SUMIFS(福祉･介護!$L$6:$L$24,福祉･介護!#REF!,福祉介護総括表!$AK$3,福祉･介護!$F$6:$F$24,H27事業コード表!E326)</f>
        <v>#REF!</v>
      </c>
      <c r="AM35" s="108" t="e">
        <f>COUNTIFS(福祉･介護!#REF!,福祉介護総括表!$AM$3,福祉･介護!$F$6:$F$24,H27事業コード表!E326)</f>
        <v>#REF!</v>
      </c>
      <c r="AN35" s="109" t="e">
        <f>SUMIFS(福祉･介護!$L$6:$L$24,福祉･介護!#REF!,福祉介護総括表!$AM$3,福祉･介護!$F$6:$F$24,H27事業コード表!E326)</f>
        <v>#REF!</v>
      </c>
      <c r="AO35" s="108" t="e">
        <f>COUNTIFS(福祉･介護!#REF!,福祉介護総括表!$AO$3,福祉･介護!$F$6:$F$24,H27事業コード表!E326)</f>
        <v>#REF!</v>
      </c>
      <c r="AP35" s="109" t="e">
        <f>SUMIFS(福祉･介護!$L$6:$L$24,福祉･介護!#REF!,福祉介護総括表!$AO$3,福祉･介護!$F$6:$F$24,H27事業コード表!E326)</f>
        <v>#REF!</v>
      </c>
      <c r="AQ35" s="108" t="e">
        <f>COUNTIFS(福祉･介護!#REF!,福祉介護総括表!$AQ$3,福祉･介護!$F$6:$F$24,H27事業コード表!E326)</f>
        <v>#REF!</v>
      </c>
      <c r="AR35" s="109" t="e">
        <f>SUMIFS(福祉･介護!$L$6:$L$24,福祉･介護!#REF!,福祉介護総括表!$AQ$3,福祉･介護!$F$6:$F$24,H27事業コード表!E326)</f>
        <v>#REF!</v>
      </c>
      <c r="AS35" s="108" t="e">
        <f>COUNTIFS(福祉･介護!#REF!,福祉介護総括表!$AS$3,福祉･介護!$F$6:$F$24,H27事業コード表!E326)</f>
        <v>#REF!</v>
      </c>
      <c r="AT35" s="109" t="e">
        <f>SUMIFS(福祉･介護!$L$6:$L$24,福祉･介護!#REF!,福祉介護総括表!$AS$3,福祉･介護!$F$6:$F$24,H27事業コード表!E326)</f>
        <v>#REF!</v>
      </c>
      <c r="AU35" s="108" t="e">
        <f>COUNTIFS(福祉･介護!#REF!,福祉介護総括表!$AU$3,福祉･介護!$F$6:$F$24,H27事業コード表!E326)</f>
        <v>#REF!</v>
      </c>
      <c r="AV35" s="109" t="e">
        <f>SUMIFS(福祉･介護!$L$6:$L$24,福祉･介護!#REF!,福祉介護総括表!$AU$3,福祉･介護!$F$6:$F$24,H27事業コード表!E326)</f>
        <v>#REF!</v>
      </c>
      <c r="AW35" s="108" t="e">
        <f>COUNTIFS(福祉･介護!#REF!,福祉介護総括表!$AW$3,福祉･介護!$F$6:$F$24,H27事業コード表!E326)</f>
        <v>#REF!</v>
      </c>
      <c r="AX35" s="109" t="e">
        <f>SUMIFS(福祉･介護!$L$6:$L$24,福祉･介護!#REF!,福祉介護総括表!$AW$3,福祉･介護!$F$6:$F$24,H27事業コード表!E326)</f>
        <v>#REF!</v>
      </c>
      <c r="AY35" s="108" t="e">
        <f>COUNTIFS(福祉･介護!#REF!,福祉介護総括表!$AY$3,福祉･介護!$F$6:$F$24,H27事業コード表!E326)</f>
        <v>#REF!</v>
      </c>
      <c r="AZ35" s="109" t="e">
        <f>SUMIFS(福祉･介護!$L$6:$L$24,福祉･介護!#REF!,福祉介護総括表!$AY$3,福祉･介護!$F$6:$F$24,H27事業コード表!E326)</f>
        <v>#REF!</v>
      </c>
      <c r="BA35" s="114">
        <f>COUNTIF(E35,"&lt;&gt;0")+COUNTIF(G35,"&lt;&gt;0")+COUNTIF(I35,"&lt;&gt;0")+COUNTIF(K35,"&lt;&gt;0")+COUNTIF(M35,"&lt;&gt;0")+COUNTIF(O35,"&lt;&gt;0")+COUNTIF(Q35,"&lt;&gt;0")+COUNTIF(S35,"&lt;&gt;0")+COUNTIF(U35,"&lt;&gt;0")+COUNTIF(W35,"&lt;&gt;0")+COUNTIF(Y35,"&lt;&gt;0")+COUNTIF(AA35,"&lt;&gt;0")+COUNTIF(AC35,"&lt;&gt;0")+COUNTIF(AE35,"&lt;&gt;0")+COUNTIF(AG35,"&lt;&gt;0")+COUNTIF(AI35,"&lt;&gt;0")+COUNTIF(AK35,"&lt;&gt;0")+COUNTIF(AM35,"&lt;&gt;0")+COUNTIF(AO35,"&lt;&gt;0")+COUNTIF(AQ35,"&lt;&gt;0")+COUNTIF(AS35,"&lt;&gt;0")+COUNTIF(AU35,"&lt;&gt;0")+COUNTIF(AW35,"&lt;&gt;0")+COUNTIF(AY35,"&lt;&gt;0")</f>
        <v>24</v>
      </c>
      <c r="BB35" s="111" t="e">
        <f t="shared" si="9"/>
        <v>#REF!</v>
      </c>
      <c r="BC35" s="112" t="e">
        <f t="shared" si="9"/>
        <v>#REF!</v>
      </c>
    </row>
    <row r="36" spans="1:55" ht="18" customHeight="1">
      <c r="A36" s="223"/>
      <c r="B36" s="240"/>
      <c r="C36" s="241"/>
      <c r="D36" s="125" t="s">
        <v>684</v>
      </c>
      <c r="E36" s="108" t="e">
        <f>COUNTIFS(福祉･介護!#REF!,福祉介護総括表!$E$3,福祉･介護!$F$6:$F$24,H27事業コード表!E327)</f>
        <v>#REF!</v>
      </c>
      <c r="F36" s="109" t="e">
        <f>SUMIFS(福祉･介護!$L$6:$L$24,福祉･介護!#REF!,福祉介護総括表!$E$3,福祉･介護!$F$6:$F$24,H27事業コード表!E327)</f>
        <v>#REF!</v>
      </c>
      <c r="G36" s="108" t="e">
        <f>COUNTIFS(福祉･介護!#REF!,福祉介護総括表!$G$3,福祉･介護!$F$6:$F$24,H27事業コード表!E327)</f>
        <v>#REF!</v>
      </c>
      <c r="H36" s="109" t="e">
        <f>SUMIFS(福祉･介護!$L$6:$L$24,福祉･介護!#REF!,福祉介護総括表!$G$3,福祉･介護!$F$6:$F$24,H27事業コード表!E327)</f>
        <v>#REF!</v>
      </c>
      <c r="I36" s="108" t="e">
        <f>COUNTIFS(福祉･介護!#REF!,福祉介護総括表!$I$3,福祉･介護!$F$6:$F$24,H27事業コード表!E327)</f>
        <v>#REF!</v>
      </c>
      <c r="J36" s="109" t="e">
        <f>SUMIFS(福祉･介護!$L$6:$L$24,福祉･介護!#REF!,福祉介護総括表!$I$3,福祉･介護!$F$6:$F$24,H27事業コード表!E327)</f>
        <v>#REF!</v>
      </c>
      <c r="K36" s="108" t="e">
        <f>COUNTIFS(福祉･介護!#REF!,福祉介護総括表!$K$3,福祉･介護!$F$6:$F$24,H27事業コード表!E327)</f>
        <v>#REF!</v>
      </c>
      <c r="L36" s="109" t="e">
        <f>SUMIFS(福祉･介護!$L$6:$L$24,福祉･介護!#REF!,福祉介護総括表!$K$3,福祉･介護!$F$6:$F$24,H27事業コード表!E327)</f>
        <v>#REF!</v>
      </c>
      <c r="M36" s="108" t="e">
        <f>COUNTIFS(福祉･介護!#REF!,福祉介護総括表!$M$3,福祉･介護!$F$6:$F$24,H27事業コード表!E327)</f>
        <v>#REF!</v>
      </c>
      <c r="N36" s="109" t="e">
        <f>SUMIFS(福祉･介護!$L$6:$L$24,福祉･介護!#REF!,福祉介護総括表!$M$3,福祉･介護!$F$6:$F$24,H27事業コード表!E327)</f>
        <v>#REF!</v>
      </c>
      <c r="O36" s="108" t="e">
        <f>COUNTIFS(福祉･介護!#REF!,福祉介護総括表!$O$3,福祉･介護!$F$6:$F$24,H27事業コード表!E327)</f>
        <v>#REF!</v>
      </c>
      <c r="P36" s="109" t="e">
        <f>SUMIFS(福祉･介護!$L$6:$L$24,福祉･介護!#REF!,福祉介護総括表!$O$3,福祉･介護!$F$6:$F$24,H27事業コード表!E327)</f>
        <v>#REF!</v>
      </c>
      <c r="Q36" s="108" t="e">
        <f>COUNTIFS(福祉･介護!#REF!,福祉介護総括表!$Q$3,福祉･介護!$F$6:$F$24,H27事業コード表!E327)</f>
        <v>#REF!</v>
      </c>
      <c r="R36" s="109" t="e">
        <f>SUMIFS(福祉･介護!$L$6:$L$24,福祉･介護!#REF!,福祉介護総括表!$Q$3,福祉･介護!$F$6:$F$24,H27事業コード表!E327)</f>
        <v>#REF!</v>
      </c>
      <c r="S36" s="108" t="e">
        <f>COUNTIFS(福祉･介護!#REF!,福祉介護総括表!$S$3,福祉･介護!$F$6:$F$24,H27事業コード表!E327)</f>
        <v>#REF!</v>
      </c>
      <c r="T36" s="109" t="e">
        <f>SUMIFS(福祉･介護!$L$6:$L$24,福祉･介護!#REF!,福祉介護総括表!$S$3,福祉･介護!$F$6:$F$24,H27事業コード表!E327)</f>
        <v>#REF!</v>
      </c>
      <c r="U36" s="108" t="e">
        <f>COUNTIFS(福祉･介護!#REF!,福祉介護総括表!$U$3,福祉･介護!$F$6:$F$24,H27事業コード表!E327)</f>
        <v>#REF!</v>
      </c>
      <c r="V36" s="109" t="e">
        <f>SUMIFS(福祉･介護!$L$6:$L$24,福祉･介護!#REF!,福祉介護総括表!$U$3,福祉･介護!$F$6:$F$24,H27事業コード表!E327)</f>
        <v>#REF!</v>
      </c>
      <c r="W36" s="108" t="e">
        <f>COUNTIFS(福祉･介護!#REF!,福祉介護総括表!$W$3,福祉･介護!$F$6:$F$24,H27事業コード表!E327)</f>
        <v>#REF!</v>
      </c>
      <c r="X36" s="109" t="e">
        <f>SUMIFS(福祉･介護!$L$6:$L$24,福祉･介護!#REF!,福祉介護総括表!$W$3,福祉･介護!$F$6:$F$24,H27事業コード表!E327)</f>
        <v>#REF!</v>
      </c>
      <c r="Y36" s="108" t="e">
        <f>COUNTIFS(福祉･介護!#REF!,福祉介護総括表!$Y$3,福祉･介護!$F$6:$F$24,H27事業コード表!E327)</f>
        <v>#REF!</v>
      </c>
      <c r="Z36" s="109" t="e">
        <f>SUMIFS(福祉･介護!$L$6:$L$24,福祉･介護!#REF!,福祉介護総括表!$Y$3,福祉･介護!$F$6:$F$24,H27事業コード表!E327)</f>
        <v>#REF!</v>
      </c>
      <c r="AA36" s="108" t="e">
        <f>COUNTIFS(福祉･介護!#REF!,福祉介護総括表!$AA$3,福祉･介護!$F$6:$F$24,H27事業コード表!E327)</f>
        <v>#REF!</v>
      </c>
      <c r="AB36" s="109" t="e">
        <f>SUMIFS(福祉･介護!$L$6:$L$24,福祉･介護!#REF!,福祉介護総括表!$AA$3,福祉･介護!$F$6:$F$24,H27事業コード表!E327)</f>
        <v>#REF!</v>
      </c>
      <c r="AC36" s="108" t="e">
        <f>COUNTIFS(福祉･介護!#REF!,福祉介護総括表!$AC$3,福祉･介護!$F$6:$F$24,H27事業コード表!E327)</f>
        <v>#REF!</v>
      </c>
      <c r="AD36" s="109" t="e">
        <f>SUMIFS(福祉･介護!$L$6:$L$24,福祉･介護!#REF!,福祉介護総括表!$AC$3,福祉･介護!$F$6:$F$24,H27事業コード表!E327)</f>
        <v>#REF!</v>
      </c>
      <c r="AE36" s="108" t="e">
        <f>COUNTIFS(福祉･介護!#REF!,福祉介護総括表!$AE$3,福祉･介護!$F$6:$F$24,H27事業コード表!E327)</f>
        <v>#REF!</v>
      </c>
      <c r="AF36" s="109" t="e">
        <f>SUMIFS(福祉･介護!$L$6:$L$24,福祉･介護!#REF!,福祉介護総括表!$AE$3,福祉･介護!$F$6:$F$24,H27事業コード表!E327)</f>
        <v>#REF!</v>
      </c>
      <c r="AG36" s="108" t="e">
        <f>COUNTIFS(福祉･介護!#REF!,福祉介護総括表!$AG$3,福祉･介護!$F$6:$F$24,H27事業コード表!E327)</f>
        <v>#REF!</v>
      </c>
      <c r="AH36" s="109" t="e">
        <f>SUMIFS(福祉･介護!$L$6:$L$24,福祉･介護!#REF!,福祉介護総括表!$AG$3,福祉･介護!$F$6:$F$24,H27事業コード表!E327)</f>
        <v>#REF!</v>
      </c>
      <c r="AI36" s="108" t="e">
        <f>COUNTIFS(福祉･介護!#REF!,福祉介護総括表!$AI$3,福祉･介護!$F$6:$F$24,H27事業コード表!E327)</f>
        <v>#REF!</v>
      </c>
      <c r="AJ36" s="109" t="e">
        <f>SUMIFS(福祉･介護!$L$6:$L$24,福祉･介護!#REF!,福祉介護総括表!$AI$3,福祉･介護!$F$6:$F$24,H27事業コード表!E327)</f>
        <v>#REF!</v>
      </c>
      <c r="AK36" s="108" t="e">
        <f>COUNTIFS(福祉･介護!#REF!,福祉介護総括表!$AK$3,福祉･介護!$F$6:$F$24,H27事業コード表!E327)</f>
        <v>#REF!</v>
      </c>
      <c r="AL36" s="109" t="e">
        <f>SUMIFS(福祉･介護!$L$6:$L$24,福祉･介護!#REF!,福祉介護総括表!$AK$3,福祉･介護!$F$6:$F$24,H27事業コード表!E327)</f>
        <v>#REF!</v>
      </c>
      <c r="AM36" s="108" t="e">
        <f>COUNTIFS(福祉･介護!#REF!,福祉介護総括表!$AM$3,福祉･介護!$F$6:$F$24,H27事業コード表!E327)</f>
        <v>#REF!</v>
      </c>
      <c r="AN36" s="109" t="e">
        <f>SUMIFS(福祉･介護!$L$6:$L$24,福祉･介護!#REF!,福祉介護総括表!$AM$3,福祉･介護!$F$6:$F$24,H27事業コード表!E327)</f>
        <v>#REF!</v>
      </c>
      <c r="AO36" s="108" t="e">
        <f>COUNTIFS(福祉･介護!#REF!,福祉介護総括表!$AO$3,福祉･介護!$F$6:$F$24,H27事業コード表!E327)</f>
        <v>#REF!</v>
      </c>
      <c r="AP36" s="109" t="e">
        <f>SUMIFS(福祉･介護!$L$6:$L$24,福祉･介護!#REF!,福祉介護総括表!$AO$3,福祉･介護!$F$6:$F$24,H27事業コード表!E327)</f>
        <v>#REF!</v>
      </c>
      <c r="AQ36" s="108" t="e">
        <f>COUNTIFS(福祉･介護!#REF!,福祉介護総括表!$AQ$3,福祉･介護!$F$6:$F$24,H27事業コード表!E327)</f>
        <v>#REF!</v>
      </c>
      <c r="AR36" s="109" t="e">
        <f>SUMIFS(福祉･介護!$L$6:$L$24,福祉･介護!#REF!,福祉介護総括表!$AQ$3,福祉･介護!$F$6:$F$24,H27事業コード表!E327)</f>
        <v>#REF!</v>
      </c>
      <c r="AS36" s="108" t="e">
        <f>COUNTIFS(福祉･介護!#REF!,福祉介護総括表!$AS$3,福祉･介護!$F$6:$F$24,H27事業コード表!E327)</f>
        <v>#REF!</v>
      </c>
      <c r="AT36" s="109" t="e">
        <f>SUMIFS(福祉･介護!$L$6:$L$24,福祉･介護!#REF!,福祉介護総括表!$AS$3,福祉･介護!$F$6:$F$24,H27事業コード表!E327)</f>
        <v>#REF!</v>
      </c>
      <c r="AU36" s="108" t="e">
        <f>COUNTIFS(福祉･介護!#REF!,福祉介護総括表!$AU$3,福祉･介護!$F$6:$F$24,H27事業コード表!E327)</f>
        <v>#REF!</v>
      </c>
      <c r="AV36" s="109" t="e">
        <f>SUMIFS(福祉･介護!$L$6:$L$24,福祉･介護!#REF!,福祉介護総括表!$AU$3,福祉･介護!$F$6:$F$24,H27事業コード表!E327)</f>
        <v>#REF!</v>
      </c>
      <c r="AW36" s="108" t="e">
        <f>COUNTIFS(福祉･介護!#REF!,福祉介護総括表!$AW$3,福祉･介護!$F$6:$F$24,H27事業コード表!E327)</f>
        <v>#REF!</v>
      </c>
      <c r="AX36" s="109" t="e">
        <f>SUMIFS(福祉･介護!$L$6:$L$24,福祉･介護!#REF!,福祉介護総括表!$AW$3,福祉･介護!$F$6:$F$24,H27事業コード表!E327)</f>
        <v>#REF!</v>
      </c>
      <c r="AY36" s="108" t="e">
        <f>COUNTIFS(福祉･介護!#REF!,福祉介護総括表!$AY$3,福祉･介護!$F$6:$F$24,H27事業コード表!E327)</f>
        <v>#REF!</v>
      </c>
      <c r="AZ36" s="109" t="e">
        <f>SUMIFS(福祉･介護!$L$6:$L$24,福祉･介護!#REF!,福祉介護総括表!$AY$3,福祉･介護!$F$6:$F$24,H27事業コード表!E327)</f>
        <v>#REF!</v>
      </c>
      <c r="BA36" s="114">
        <f>COUNTIF(E36,"&lt;&gt;0")+COUNTIF(G36,"&lt;&gt;0")+COUNTIF(I36,"&lt;&gt;0")+COUNTIF(K36,"&lt;&gt;0")+COUNTIF(M36,"&lt;&gt;0")+COUNTIF(O36,"&lt;&gt;0")+COUNTIF(Q36,"&lt;&gt;0")+COUNTIF(S36,"&lt;&gt;0")+COUNTIF(U36,"&lt;&gt;0")+COUNTIF(W36,"&lt;&gt;0")+COUNTIF(Y36,"&lt;&gt;0")+COUNTIF(AA36,"&lt;&gt;0")+COUNTIF(AC36,"&lt;&gt;0")+COUNTIF(AE36,"&lt;&gt;0")+COUNTIF(AG36,"&lt;&gt;0")+COUNTIF(AI36,"&lt;&gt;0")+COUNTIF(AK36,"&lt;&gt;0")+COUNTIF(AM36,"&lt;&gt;0")+COUNTIF(AO36,"&lt;&gt;0")+COUNTIF(AQ36,"&lt;&gt;0")+COUNTIF(AS36,"&lt;&gt;0")+COUNTIF(AU36,"&lt;&gt;0")+COUNTIF(AW36,"&lt;&gt;0")+COUNTIF(AY36,"&lt;&gt;0")</f>
        <v>24</v>
      </c>
      <c r="BB36" s="111" t="e">
        <f t="shared" si="9"/>
        <v>#REF!</v>
      </c>
      <c r="BC36" s="112" t="e">
        <f t="shared" si="9"/>
        <v>#REF!</v>
      </c>
    </row>
    <row r="37" spans="1:55" ht="21.95" customHeight="1">
      <c r="A37" s="223"/>
      <c r="B37" s="242" t="s">
        <v>662</v>
      </c>
      <c r="C37" s="243"/>
      <c r="D37" s="244"/>
      <c r="E37" s="117" t="e">
        <f>SUM(E34:E36)</f>
        <v>#REF!</v>
      </c>
      <c r="F37" s="119" t="e">
        <f>SUM(F34:F36)</f>
        <v>#REF!</v>
      </c>
      <c r="G37" s="117" t="e">
        <f t="shared" ref="G37:AZ37" si="10">SUM(G34:G36)</f>
        <v>#REF!</v>
      </c>
      <c r="H37" s="119" t="e">
        <f t="shared" si="10"/>
        <v>#REF!</v>
      </c>
      <c r="I37" s="117" t="e">
        <f t="shared" si="10"/>
        <v>#REF!</v>
      </c>
      <c r="J37" s="119" t="e">
        <f t="shared" si="10"/>
        <v>#REF!</v>
      </c>
      <c r="K37" s="117" t="e">
        <f t="shared" si="10"/>
        <v>#REF!</v>
      </c>
      <c r="L37" s="119" t="e">
        <f t="shared" si="10"/>
        <v>#REF!</v>
      </c>
      <c r="M37" s="117" t="e">
        <f t="shared" si="10"/>
        <v>#REF!</v>
      </c>
      <c r="N37" s="119" t="e">
        <f t="shared" si="10"/>
        <v>#REF!</v>
      </c>
      <c r="O37" s="117" t="e">
        <f t="shared" si="10"/>
        <v>#REF!</v>
      </c>
      <c r="P37" s="119" t="e">
        <f t="shared" si="10"/>
        <v>#REF!</v>
      </c>
      <c r="Q37" s="117" t="e">
        <f t="shared" si="10"/>
        <v>#REF!</v>
      </c>
      <c r="R37" s="119" t="e">
        <f t="shared" si="10"/>
        <v>#REF!</v>
      </c>
      <c r="S37" s="117" t="e">
        <f t="shared" si="10"/>
        <v>#REF!</v>
      </c>
      <c r="T37" s="119" t="e">
        <f t="shared" si="10"/>
        <v>#REF!</v>
      </c>
      <c r="U37" s="117" t="e">
        <f t="shared" si="10"/>
        <v>#REF!</v>
      </c>
      <c r="V37" s="119" t="e">
        <f t="shared" si="10"/>
        <v>#REF!</v>
      </c>
      <c r="W37" s="117" t="e">
        <f t="shared" si="10"/>
        <v>#REF!</v>
      </c>
      <c r="X37" s="119" t="e">
        <f t="shared" si="10"/>
        <v>#REF!</v>
      </c>
      <c r="Y37" s="117" t="e">
        <f t="shared" si="10"/>
        <v>#REF!</v>
      </c>
      <c r="Z37" s="119" t="e">
        <f t="shared" si="10"/>
        <v>#REF!</v>
      </c>
      <c r="AA37" s="117" t="e">
        <f t="shared" si="10"/>
        <v>#REF!</v>
      </c>
      <c r="AB37" s="119" t="e">
        <f t="shared" si="10"/>
        <v>#REF!</v>
      </c>
      <c r="AC37" s="117" t="e">
        <f t="shared" si="10"/>
        <v>#REF!</v>
      </c>
      <c r="AD37" s="119" t="e">
        <f t="shared" si="10"/>
        <v>#REF!</v>
      </c>
      <c r="AE37" s="117" t="e">
        <f t="shared" si="10"/>
        <v>#REF!</v>
      </c>
      <c r="AF37" s="119" t="e">
        <f t="shared" si="10"/>
        <v>#REF!</v>
      </c>
      <c r="AG37" s="117" t="e">
        <f t="shared" si="10"/>
        <v>#REF!</v>
      </c>
      <c r="AH37" s="119" t="e">
        <f t="shared" si="10"/>
        <v>#REF!</v>
      </c>
      <c r="AI37" s="117" t="e">
        <f t="shared" si="10"/>
        <v>#REF!</v>
      </c>
      <c r="AJ37" s="119" t="e">
        <f t="shared" si="10"/>
        <v>#REF!</v>
      </c>
      <c r="AK37" s="117" t="e">
        <f t="shared" si="10"/>
        <v>#REF!</v>
      </c>
      <c r="AL37" s="119" t="e">
        <f t="shared" si="10"/>
        <v>#REF!</v>
      </c>
      <c r="AM37" s="117" t="e">
        <f t="shared" si="10"/>
        <v>#REF!</v>
      </c>
      <c r="AN37" s="119" t="e">
        <f t="shared" si="10"/>
        <v>#REF!</v>
      </c>
      <c r="AO37" s="117" t="e">
        <f t="shared" si="10"/>
        <v>#REF!</v>
      </c>
      <c r="AP37" s="119" t="e">
        <f t="shared" si="10"/>
        <v>#REF!</v>
      </c>
      <c r="AQ37" s="117" t="e">
        <f t="shared" si="10"/>
        <v>#REF!</v>
      </c>
      <c r="AR37" s="119" t="e">
        <f t="shared" si="10"/>
        <v>#REF!</v>
      </c>
      <c r="AS37" s="117" t="e">
        <f t="shared" si="10"/>
        <v>#REF!</v>
      </c>
      <c r="AT37" s="119" t="e">
        <f t="shared" si="10"/>
        <v>#REF!</v>
      </c>
      <c r="AU37" s="117" t="e">
        <f t="shared" si="10"/>
        <v>#REF!</v>
      </c>
      <c r="AV37" s="119" t="e">
        <f t="shared" si="10"/>
        <v>#REF!</v>
      </c>
      <c r="AW37" s="117" t="e">
        <f t="shared" si="10"/>
        <v>#REF!</v>
      </c>
      <c r="AX37" s="119" t="e">
        <f t="shared" si="10"/>
        <v>#REF!</v>
      </c>
      <c r="AY37" s="117" t="e">
        <f t="shared" si="10"/>
        <v>#REF!</v>
      </c>
      <c r="AZ37" s="119" t="e">
        <f t="shared" si="10"/>
        <v>#REF!</v>
      </c>
      <c r="BA37" s="114">
        <f>SUM(BA34:BA36)</f>
        <v>72</v>
      </c>
      <c r="BB37" s="115" t="e">
        <f t="shared" ref="BB37:BC37" si="11">SUM(BB34:BB36)</f>
        <v>#REF!</v>
      </c>
      <c r="BC37" s="116" t="e">
        <f t="shared" si="11"/>
        <v>#REF!</v>
      </c>
    </row>
    <row r="38" spans="1:55" ht="18" customHeight="1">
      <c r="A38" s="224"/>
      <c r="B38" s="126" t="s">
        <v>685</v>
      </c>
      <c r="C38" s="225" t="s">
        <v>686</v>
      </c>
      <c r="D38" s="226"/>
      <c r="E38" s="108" t="e">
        <f>COUNTIFS(福祉･介護!#REF!,福祉介護総括表!$E$3,福祉･介護!$F$6:$F$24,H27事業コード表!E328)</f>
        <v>#REF!</v>
      </c>
      <c r="F38" s="109" t="e">
        <f>SUMIFS(福祉･介護!$L$6:$L$24,福祉･介護!#REF!,福祉介護総括表!$E$3,福祉･介護!$F$6:$F$24,H27事業コード表!E328)</f>
        <v>#REF!</v>
      </c>
      <c r="G38" s="108" t="e">
        <f>COUNTIFS(福祉･介護!#REF!,福祉介護総括表!$G$3,福祉･介護!$F$6:$F$24,H27事業コード表!E328)</f>
        <v>#REF!</v>
      </c>
      <c r="H38" s="109" t="e">
        <f>SUMIFS(福祉･介護!$L$6:$L$24,福祉･介護!#REF!,福祉介護総括表!$G$3,福祉･介護!$F$6:$F$24,H27事業コード表!E328)</f>
        <v>#REF!</v>
      </c>
      <c r="I38" s="108" t="e">
        <f>COUNTIFS(福祉･介護!#REF!,福祉介護総括表!$I$3,福祉･介護!$F$6:$F$24,H27事業コード表!E328)</f>
        <v>#REF!</v>
      </c>
      <c r="J38" s="109" t="e">
        <f>SUMIFS(福祉･介護!$L$6:$L$24,福祉･介護!#REF!,福祉介護総括表!$I$3,福祉･介護!$F$6:$F$24,H27事業コード表!E328)</f>
        <v>#REF!</v>
      </c>
      <c r="K38" s="108" t="e">
        <f>COUNTIFS(福祉･介護!#REF!,福祉介護総括表!$K$3,福祉･介護!$F$6:$F$24,H27事業コード表!E328)</f>
        <v>#REF!</v>
      </c>
      <c r="L38" s="109" t="e">
        <f>SUMIFS(福祉･介護!$L$6:$L$24,福祉･介護!#REF!,福祉介護総括表!$K$3,福祉･介護!$F$6:$F$24,H27事業コード表!E328)</f>
        <v>#REF!</v>
      </c>
      <c r="M38" s="108" t="e">
        <f>COUNTIFS(福祉･介護!#REF!,福祉介護総括表!$M$3,福祉･介護!$F$6:$F$24,H27事業コード表!E328)</f>
        <v>#REF!</v>
      </c>
      <c r="N38" s="109" t="e">
        <f>SUMIFS(福祉･介護!$L$6:$L$24,福祉･介護!#REF!,福祉介護総括表!$M$3,福祉･介護!$F$6:$F$24,H27事業コード表!E328)</f>
        <v>#REF!</v>
      </c>
      <c r="O38" s="108" t="e">
        <f>COUNTIFS(福祉･介護!#REF!,福祉介護総括表!$O$3,福祉･介護!$F$6:$F$24,H27事業コード表!E328)</f>
        <v>#REF!</v>
      </c>
      <c r="P38" s="109" t="e">
        <f>SUMIFS(福祉･介護!$L$6:$L$24,福祉･介護!#REF!,福祉介護総括表!$O$3,福祉･介護!$F$6:$F$24,H27事業コード表!E328)</f>
        <v>#REF!</v>
      </c>
      <c r="Q38" s="108" t="e">
        <f>COUNTIFS(福祉･介護!#REF!,福祉介護総括表!$Q$3,福祉･介護!$F$6:$F$24,H27事業コード表!E328)</f>
        <v>#REF!</v>
      </c>
      <c r="R38" s="109" t="e">
        <f>SUMIFS(福祉･介護!$L$6:$L$24,福祉･介護!#REF!,福祉介護総括表!$Q$3,福祉･介護!$F$6:$F$24,H27事業コード表!E328)</f>
        <v>#REF!</v>
      </c>
      <c r="S38" s="108" t="e">
        <f>COUNTIFS(福祉･介護!#REF!,福祉介護総括表!$S$3,福祉･介護!$F$6:$F$24,H27事業コード表!E328)</f>
        <v>#REF!</v>
      </c>
      <c r="T38" s="109" t="e">
        <f>SUMIFS(福祉･介護!$L$6:$L$24,福祉･介護!#REF!,福祉介護総括表!$S$3,福祉･介護!$F$6:$F$24,H27事業コード表!E328)</f>
        <v>#REF!</v>
      </c>
      <c r="U38" s="108" t="e">
        <f>COUNTIFS(福祉･介護!#REF!,福祉介護総括表!$U$3,福祉･介護!$F$6:$F$24,H27事業コード表!E328)</f>
        <v>#REF!</v>
      </c>
      <c r="V38" s="109" t="e">
        <f>SUMIFS(福祉･介護!$L$6:$L$24,福祉･介護!#REF!,福祉介護総括表!$U$3,福祉･介護!$F$6:$F$24,H27事業コード表!E328)</f>
        <v>#REF!</v>
      </c>
      <c r="W38" s="108" t="e">
        <f>COUNTIFS(福祉･介護!#REF!,福祉介護総括表!$W$3,福祉･介護!$F$6:$F$24,H27事業コード表!E328)</f>
        <v>#REF!</v>
      </c>
      <c r="X38" s="109" t="e">
        <f>SUMIFS(福祉･介護!$L$6:$L$24,福祉･介護!#REF!,福祉介護総括表!$W$3,福祉･介護!$F$6:$F$24,H27事業コード表!E328)</f>
        <v>#REF!</v>
      </c>
      <c r="Y38" s="108" t="e">
        <f>COUNTIFS(福祉･介護!#REF!,福祉介護総括表!$Y$3,福祉･介護!$F$6:$F$24,H27事業コード表!E328)</f>
        <v>#REF!</v>
      </c>
      <c r="Z38" s="109" t="e">
        <f>SUMIFS(福祉･介護!$L$6:$L$24,福祉･介護!#REF!,福祉介護総括表!$Y$3,福祉･介護!$F$6:$F$24,H27事業コード表!E328)</f>
        <v>#REF!</v>
      </c>
      <c r="AA38" s="108" t="e">
        <f>COUNTIFS(福祉･介護!#REF!,福祉介護総括表!$AA$3,福祉･介護!$F$6:$F$24,H27事業コード表!E328)</f>
        <v>#REF!</v>
      </c>
      <c r="AB38" s="109" t="e">
        <f>SUMIFS(福祉･介護!$L$6:$L$24,福祉･介護!#REF!,福祉介護総括表!$AA$3,福祉･介護!$F$6:$F$24,H27事業コード表!E328)</f>
        <v>#REF!</v>
      </c>
      <c r="AC38" s="108" t="e">
        <f>COUNTIFS(福祉･介護!#REF!,福祉介護総括表!$AC$3,福祉･介護!$F$6:$F$24,H27事業コード表!E328)</f>
        <v>#REF!</v>
      </c>
      <c r="AD38" s="109" t="e">
        <f>SUMIFS(福祉･介護!$L$6:$L$24,福祉･介護!#REF!,福祉介護総括表!$AC$3,福祉･介護!$F$6:$F$24,H27事業コード表!E328)</f>
        <v>#REF!</v>
      </c>
      <c r="AE38" s="108" t="e">
        <f>COUNTIFS(福祉･介護!#REF!,福祉介護総括表!$AE$3,福祉･介護!$F$6:$F$24,H27事業コード表!E328)</f>
        <v>#REF!</v>
      </c>
      <c r="AF38" s="109" t="e">
        <f>SUMIFS(福祉･介護!$L$6:$L$24,福祉･介護!#REF!,福祉介護総括表!$AE$3,福祉･介護!$F$6:$F$24,H27事業コード表!E328)</f>
        <v>#REF!</v>
      </c>
      <c r="AG38" s="108" t="e">
        <f>COUNTIFS(福祉･介護!#REF!,福祉介護総括表!$AG$3,福祉･介護!$F$6:$F$24,H27事業コード表!E328)</f>
        <v>#REF!</v>
      </c>
      <c r="AH38" s="109" t="e">
        <f>SUMIFS(福祉･介護!$L$6:$L$24,福祉･介護!#REF!,福祉介護総括表!$AG$3,福祉･介護!$F$6:$F$24,H27事業コード表!E328)</f>
        <v>#REF!</v>
      </c>
      <c r="AI38" s="108" t="e">
        <f>COUNTIFS(福祉･介護!#REF!,福祉介護総括表!$AI$3,福祉･介護!$F$6:$F$24,H27事業コード表!E328)</f>
        <v>#REF!</v>
      </c>
      <c r="AJ38" s="109" t="e">
        <f>SUMIFS(福祉･介護!$L$6:$L$24,福祉･介護!#REF!,福祉介護総括表!$AI$3,福祉･介護!$F$6:$F$24,H27事業コード表!E328)</f>
        <v>#REF!</v>
      </c>
      <c r="AK38" s="108" t="e">
        <f>COUNTIFS(福祉･介護!#REF!,福祉介護総括表!$AK$3,福祉･介護!$F$6:$F$24,H27事業コード表!E328)</f>
        <v>#REF!</v>
      </c>
      <c r="AL38" s="109" t="e">
        <f>SUMIFS(福祉･介護!$L$6:$L$24,福祉･介護!#REF!,福祉介護総括表!$AK$3,福祉･介護!$F$6:$F$24,H27事業コード表!E328)</f>
        <v>#REF!</v>
      </c>
      <c r="AM38" s="108" t="e">
        <f>COUNTIFS(福祉･介護!#REF!,福祉介護総括表!$AM$3,福祉･介護!$F$6:$F$24,H27事業コード表!E328)</f>
        <v>#REF!</v>
      </c>
      <c r="AN38" s="109" t="e">
        <f>SUMIFS(福祉･介護!$L$6:$L$24,福祉･介護!#REF!,福祉介護総括表!$AM$3,福祉･介護!$F$6:$F$24,H27事業コード表!E328)</f>
        <v>#REF!</v>
      </c>
      <c r="AO38" s="134" t="e">
        <f>COUNTIFS(福祉･介護!#REF!,福祉介護総括表!$AO$3,福祉･介護!$F$6:$F$24,H27事業コード表!E328)</f>
        <v>#REF!</v>
      </c>
      <c r="AP38" s="135" t="e">
        <f>SUMIFS(福祉･介護!$L$6:$L$24,福祉･介護!#REF!,福祉介護総括表!$AO$3,福祉･介護!$F$6:$F$24,H27事業コード表!E328)</f>
        <v>#REF!</v>
      </c>
      <c r="AQ38" s="108" t="e">
        <f>COUNTIFS(福祉･介護!#REF!,福祉介護総括表!$AQ$3,福祉･介護!$F$6:$F$24,H27事業コード表!E328)</f>
        <v>#REF!</v>
      </c>
      <c r="AR38" s="109" t="e">
        <f>SUMIFS(福祉･介護!$L$6:$L$24,福祉･介護!#REF!,福祉介護総括表!$AQ$3,福祉･介護!$F$6:$F$24,H27事業コード表!E328)</f>
        <v>#REF!</v>
      </c>
      <c r="AS38" s="108" t="e">
        <f>COUNTIFS(福祉･介護!#REF!,福祉介護総括表!$AS$3,福祉･介護!$F$6:$F$24,H27事業コード表!E328)</f>
        <v>#REF!</v>
      </c>
      <c r="AT38" s="109" t="e">
        <f>SUMIFS(福祉･介護!$L$6:$L$24,福祉･介護!#REF!,福祉介護総括表!$AS$3,福祉･介護!$F$6:$F$24,H27事業コード表!E328)</f>
        <v>#REF!</v>
      </c>
      <c r="AU38" s="108" t="e">
        <f>COUNTIFS(福祉･介護!#REF!,福祉介護総括表!$AU$3,福祉･介護!$F$6:$F$24,H27事業コード表!E328)</f>
        <v>#REF!</v>
      </c>
      <c r="AV38" s="109" t="e">
        <f>SUMIFS(福祉･介護!$L$6:$L$24,福祉･介護!#REF!,福祉介護総括表!$AU$3,福祉･介護!$F$6:$F$24,H27事業コード表!E328)</f>
        <v>#REF!</v>
      </c>
      <c r="AW38" s="108" t="e">
        <f>COUNTIFS(福祉･介護!#REF!,福祉介護総括表!$AW$3,福祉･介護!$F$6:$F$24,H27事業コード表!E328)</f>
        <v>#REF!</v>
      </c>
      <c r="AX38" s="109" t="e">
        <f>SUMIFS(福祉･介護!$L$6:$L$24,福祉･介護!#REF!,福祉介護総括表!$AW$3,福祉･介護!$F$6:$F$24,H27事業コード表!E328)</f>
        <v>#REF!</v>
      </c>
      <c r="AY38" s="108" t="e">
        <f>COUNTIFS(福祉･介護!#REF!,福祉介護総括表!$AY$3,福祉･介護!$F$6:$F$24,H27事業コード表!E328)</f>
        <v>#REF!</v>
      </c>
      <c r="AZ38" s="109" t="e">
        <f>SUMIFS(福祉･介護!$L$6:$L$24,福祉･介護!#REF!,福祉介護総括表!$AY$3,福祉･介護!$F$6:$F$24,H27事業コード表!E328)</f>
        <v>#REF!</v>
      </c>
      <c r="BA38" s="114">
        <f>COUNTIF(E38,"&lt;&gt;0")+COUNTIF(G38,"&lt;&gt;0")+COUNTIF(I38,"&lt;&gt;0")+COUNTIF(K38,"&lt;&gt;0")+COUNTIF(M38,"&lt;&gt;0")+COUNTIF(O38,"&lt;&gt;0")+COUNTIF(Q38,"&lt;&gt;0")+COUNTIF(S38,"&lt;&gt;0")+COUNTIF(U38,"&lt;&gt;0")+COUNTIF(W38,"&lt;&gt;0")+COUNTIF(Y38,"&lt;&gt;0")+COUNTIF(AA38,"&lt;&gt;0")+COUNTIF(AC38,"&lt;&gt;0")+COUNTIF(AE38,"&lt;&gt;0")+COUNTIF(AG38,"&lt;&gt;0")+COUNTIF(AI38,"&lt;&gt;0")+COUNTIF(AK38,"&lt;&gt;0")+COUNTIF(AM38,"&lt;&gt;0")+COUNTIF(AO38,"&lt;&gt;0")+COUNTIF(AQ38,"&lt;&gt;0")+COUNTIF(AS38,"&lt;&gt;0")+COUNTIF(AU38,"&lt;&gt;0")+COUNTIF(AW38,"&lt;&gt;0")+COUNTIF(AY38,"&lt;&gt;0")</f>
        <v>24</v>
      </c>
      <c r="BB38" s="115" t="e">
        <f>SUM(E38,G38,I38,K38,M38,O38,Q38,S38,U38,W38,Y38,AA38,AC38,AE38,AG38,AI38,AK38,AM38,AO38,AQ38,AS38,AU38,AW38,AY38)</f>
        <v>#REF!</v>
      </c>
      <c r="BC38" s="112" t="e">
        <f>SUM(F38,H38,J38,L38,N38,P38,R38,T38,V38,X38,Z38,AB38,AD38,AF38,AH38,AJ38,AL38,AN38,AP38,AR38,AT38,AV38,AX38,AZ38)</f>
        <v>#REF!</v>
      </c>
    </row>
    <row r="39" spans="1:55" ht="21.95" customHeight="1">
      <c r="A39" s="227" t="s">
        <v>687</v>
      </c>
      <c r="B39" s="228"/>
      <c r="C39" s="229"/>
      <c r="D39" s="230"/>
      <c r="E39" s="114" t="e">
        <f>E15+E33+E37+E38</f>
        <v>#REF!</v>
      </c>
      <c r="F39" s="127" t="e">
        <f>F15+F33+F37+F38</f>
        <v>#REF!</v>
      </c>
      <c r="G39" s="114" t="e">
        <f t="shared" ref="G39:AZ39" si="12">G15+G33+G37+G38</f>
        <v>#REF!</v>
      </c>
      <c r="H39" s="127" t="e">
        <f t="shared" si="12"/>
        <v>#REF!</v>
      </c>
      <c r="I39" s="114" t="e">
        <f t="shared" si="12"/>
        <v>#REF!</v>
      </c>
      <c r="J39" s="127" t="e">
        <f t="shared" si="12"/>
        <v>#REF!</v>
      </c>
      <c r="K39" s="114" t="e">
        <f t="shared" si="12"/>
        <v>#REF!</v>
      </c>
      <c r="L39" s="127" t="e">
        <f t="shared" si="12"/>
        <v>#REF!</v>
      </c>
      <c r="M39" s="114" t="e">
        <f t="shared" si="12"/>
        <v>#REF!</v>
      </c>
      <c r="N39" s="127" t="e">
        <f t="shared" si="12"/>
        <v>#REF!</v>
      </c>
      <c r="O39" s="114" t="e">
        <f t="shared" si="12"/>
        <v>#REF!</v>
      </c>
      <c r="P39" s="127" t="e">
        <f t="shared" si="12"/>
        <v>#REF!</v>
      </c>
      <c r="Q39" s="114" t="e">
        <f t="shared" si="12"/>
        <v>#REF!</v>
      </c>
      <c r="R39" s="127" t="e">
        <f t="shared" si="12"/>
        <v>#REF!</v>
      </c>
      <c r="S39" s="114" t="e">
        <f t="shared" si="12"/>
        <v>#REF!</v>
      </c>
      <c r="T39" s="127" t="e">
        <f t="shared" si="12"/>
        <v>#REF!</v>
      </c>
      <c r="U39" s="114" t="e">
        <f t="shared" si="12"/>
        <v>#REF!</v>
      </c>
      <c r="V39" s="127" t="e">
        <f t="shared" si="12"/>
        <v>#REF!</v>
      </c>
      <c r="W39" s="114" t="e">
        <f t="shared" si="12"/>
        <v>#REF!</v>
      </c>
      <c r="X39" s="127" t="e">
        <f t="shared" si="12"/>
        <v>#REF!</v>
      </c>
      <c r="Y39" s="114" t="e">
        <f t="shared" si="12"/>
        <v>#REF!</v>
      </c>
      <c r="Z39" s="127" t="e">
        <f t="shared" si="12"/>
        <v>#REF!</v>
      </c>
      <c r="AA39" s="114" t="e">
        <f t="shared" si="12"/>
        <v>#REF!</v>
      </c>
      <c r="AB39" s="127" t="e">
        <f t="shared" si="12"/>
        <v>#REF!</v>
      </c>
      <c r="AC39" s="114" t="e">
        <f t="shared" si="12"/>
        <v>#REF!</v>
      </c>
      <c r="AD39" s="127" t="e">
        <f t="shared" si="12"/>
        <v>#REF!</v>
      </c>
      <c r="AE39" s="114" t="e">
        <f t="shared" si="12"/>
        <v>#REF!</v>
      </c>
      <c r="AF39" s="127" t="e">
        <f t="shared" si="12"/>
        <v>#REF!</v>
      </c>
      <c r="AG39" s="114" t="e">
        <f t="shared" si="12"/>
        <v>#REF!</v>
      </c>
      <c r="AH39" s="127" t="e">
        <f t="shared" si="12"/>
        <v>#REF!</v>
      </c>
      <c r="AI39" s="114" t="e">
        <f t="shared" si="12"/>
        <v>#REF!</v>
      </c>
      <c r="AJ39" s="127" t="e">
        <f t="shared" si="12"/>
        <v>#REF!</v>
      </c>
      <c r="AK39" s="114" t="e">
        <f t="shared" si="12"/>
        <v>#REF!</v>
      </c>
      <c r="AL39" s="127" t="e">
        <f t="shared" si="12"/>
        <v>#REF!</v>
      </c>
      <c r="AM39" s="114" t="e">
        <f t="shared" si="12"/>
        <v>#REF!</v>
      </c>
      <c r="AN39" s="127" t="e">
        <f t="shared" si="12"/>
        <v>#REF!</v>
      </c>
      <c r="AO39" s="114" t="e">
        <f t="shared" si="12"/>
        <v>#REF!</v>
      </c>
      <c r="AP39" s="127" t="e">
        <f t="shared" si="12"/>
        <v>#REF!</v>
      </c>
      <c r="AQ39" s="114" t="e">
        <f t="shared" si="12"/>
        <v>#REF!</v>
      </c>
      <c r="AR39" s="127" t="e">
        <f t="shared" si="12"/>
        <v>#REF!</v>
      </c>
      <c r="AS39" s="114" t="e">
        <f t="shared" si="12"/>
        <v>#REF!</v>
      </c>
      <c r="AT39" s="127" t="e">
        <f t="shared" si="12"/>
        <v>#REF!</v>
      </c>
      <c r="AU39" s="114" t="e">
        <f t="shared" si="12"/>
        <v>#REF!</v>
      </c>
      <c r="AV39" s="127" t="e">
        <f t="shared" si="12"/>
        <v>#REF!</v>
      </c>
      <c r="AW39" s="114" t="e">
        <f t="shared" si="12"/>
        <v>#REF!</v>
      </c>
      <c r="AX39" s="127" t="e">
        <f t="shared" si="12"/>
        <v>#REF!</v>
      </c>
      <c r="AY39" s="114" t="e">
        <f t="shared" si="12"/>
        <v>#REF!</v>
      </c>
      <c r="AZ39" s="127" t="e">
        <f t="shared" si="12"/>
        <v>#REF!</v>
      </c>
      <c r="BA39" s="128">
        <f>BA15+BA33+BA37+BA38</f>
        <v>744</v>
      </c>
      <c r="BB39" s="115" t="e">
        <f>BB15+BB33+BB37+BB38</f>
        <v>#REF!</v>
      </c>
      <c r="BC39" s="116" t="e">
        <f>BC15+BC33+BC37+BC38</f>
        <v>#REF!</v>
      </c>
    </row>
  </sheetData>
  <dataConsolidate/>
  <mergeCells count="53">
    <mergeCell ref="C25:D25"/>
    <mergeCell ref="C16:D16"/>
    <mergeCell ref="B15:D15"/>
    <mergeCell ref="C20:D20"/>
    <mergeCell ref="C21:D21"/>
    <mergeCell ref="C22:D22"/>
    <mergeCell ref="C23:D23"/>
    <mergeCell ref="C24:D24"/>
    <mergeCell ref="C38:D38"/>
    <mergeCell ref="A39:D39"/>
    <mergeCell ref="C26:D26"/>
    <mergeCell ref="C27:D27"/>
    <mergeCell ref="C28:D28"/>
    <mergeCell ref="C29:D29"/>
    <mergeCell ref="C30:D30"/>
    <mergeCell ref="C31:D31"/>
    <mergeCell ref="A16:A38"/>
    <mergeCell ref="C17:D17"/>
    <mergeCell ref="C18:D18"/>
    <mergeCell ref="C19:D19"/>
    <mergeCell ref="C32:D32"/>
    <mergeCell ref="B33:D33"/>
    <mergeCell ref="B34:C36"/>
    <mergeCell ref="B37:D37"/>
    <mergeCell ref="AW3:AX3"/>
    <mergeCell ref="AY3:AZ3"/>
    <mergeCell ref="BA3:BC3"/>
    <mergeCell ref="A5:A15"/>
    <mergeCell ref="AK3:AL3"/>
    <mergeCell ref="AM3:AN3"/>
    <mergeCell ref="AO3:AP3"/>
    <mergeCell ref="AQ3:AR3"/>
    <mergeCell ref="AS3:AT3"/>
    <mergeCell ref="AU3:AV3"/>
    <mergeCell ref="Y3:Z3"/>
    <mergeCell ref="AA3:AB3"/>
    <mergeCell ref="AC3:AD3"/>
    <mergeCell ref="AE3:AF3"/>
    <mergeCell ref="AG3:AH3"/>
    <mergeCell ref="AI3:AJ3"/>
    <mergeCell ref="W3:X3"/>
    <mergeCell ref="A2:D2"/>
    <mergeCell ref="A3:D4"/>
    <mergeCell ref="E3:F3"/>
    <mergeCell ref="G3:H3"/>
    <mergeCell ref="I3:J3"/>
    <mergeCell ref="K3:L3"/>
    <mergeCell ref="M3:N3"/>
    <mergeCell ref="O3:P3"/>
    <mergeCell ref="Q3:R3"/>
    <mergeCell ref="S3:T3"/>
    <mergeCell ref="U3:V3"/>
    <mergeCell ref="E2:H2"/>
  </mergeCells>
  <phoneticPr fontId="1"/>
  <pageMargins left="0.39370078740157483" right="0.39370078740157483" top="0.78740157480314965" bottom="0.39370078740157483" header="0.31496062992125984" footer="0.31496062992125984"/>
  <pageSetup paperSize="9" scale="79" fitToWidth="3" orientation="landscape" r:id="rId1"/>
  <headerFooter>
    <oddFooter>&amp;R&amp;"ＡＲ丸ゴシック体Ｍ,標準"&amp;P</oddFooter>
  </headerFooter>
  <colBreaks count="2" manualBreakCount="2">
    <brk id="24" max="1048575" man="1"/>
    <brk id="4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プルダウン用!$C$4:$C$16</xm:f>
          </x14:formula1>
          <xm:sqref>E2:H2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29"/>
  <sheetViews>
    <sheetView view="pageBreakPreview" topLeftCell="A4" zoomScale="85" zoomScaleNormal="90" zoomScaleSheetLayoutView="85" workbookViewId="0">
      <selection activeCell="E19" sqref="E19"/>
    </sheetView>
  </sheetViews>
  <sheetFormatPr defaultColWidth="9" defaultRowHeight="13.5"/>
  <cols>
    <col min="1" max="1" width="16.625" style="48" customWidth="1"/>
    <col min="2" max="2" width="43.75" style="81" customWidth="1"/>
    <col min="3" max="3" width="7.625" style="82" customWidth="1"/>
    <col min="4" max="4" width="43.875" style="48" customWidth="1"/>
    <col min="5" max="5" width="15.75" style="83" customWidth="1"/>
    <col min="6" max="7" width="13.75" style="48" customWidth="1"/>
    <col min="8" max="8" width="35.625" style="80" customWidth="1"/>
    <col min="9" max="16384" width="9" style="48"/>
  </cols>
  <sheetData>
    <row r="1" spans="1:8" ht="28.9" customHeight="1">
      <c r="A1" s="247" t="s">
        <v>886</v>
      </c>
      <c r="B1" s="247"/>
      <c r="C1" s="247"/>
      <c r="D1" s="247"/>
      <c r="E1" s="247"/>
      <c r="F1" s="247"/>
      <c r="G1" s="247"/>
    </row>
    <row r="2" spans="1:8" ht="38.25" customHeight="1">
      <c r="A2" s="29" t="s">
        <v>438</v>
      </c>
      <c r="B2" s="30" t="s">
        <v>439</v>
      </c>
      <c r="C2" s="31" t="s">
        <v>436</v>
      </c>
      <c r="D2" s="31" t="s">
        <v>440</v>
      </c>
      <c r="E2" s="32" t="s">
        <v>437</v>
      </c>
      <c r="F2" s="245" t="s">
        <v>618</v>
      </c>
      <c r="G2" s="246"/>
    </row>
    <row r="3" spans="1:8" ht="15" customHeight="1">
      <c r="A3" s="4" t="s">
        <v>0</v>
      </c>
      <c r="B3" s="18" t="s">
        <v>2</v>
      </c>
      <c r="C3" s="3" t="s">
        <v>1</v>
      </c>
      <c r="D3" s="6" t="s">
        <v>441</v>
      </c>
      <c r="E3" s="7" t="s">
        <v>3</v>
      </c>
      <c r="F3" s="47">
        <f>SUMIF(ハード!$F$6:$F$17,H27事業コード表!E3,ハード!$L$6:$L$17)</f>
        <v>0</v>
      </c>
      <c r="G3" s="47">
        <f t="shared" ref="G3:G47" si="0">F3</f>
        <v>0</v>
      </c>
    </row>
    <row r="4" spans="1:8" ht="15" customHeight="1">
      <c r="A4" s="8"/>
      <c r="B4" s="18" t="s">
        <v>4</v>
      </c>
      <c r="C4" s="3" t="s">
        <v>1</v>
      </c>
      <c r="D4" s="6" t="s">
        <v>441</v>
      </c>
      <c r="E4" s="7" t="s">
        <v>5</v>
      </c>
      <c r="F4" s="47">
        <f>SUMIF(ハード!$F$6:$F$17,H27事業コード表!E4,ハード!$L$6:$L$17)</f>
        <v>0</v>
      </c>
      <c r="G4" s="47">
        <f t="shared" si="0"/>
        <v>0</v>
      </c>
    </row>
    <row r="5" spans="1:8" ht="15" customHeight="1">
      <c r="A5" s="8"/>
      <c r="B5" s="19" t="s">
        <v>6</v>
      </c>
      <c r="C5" s="14" t="s">
        <v>1</v>
      </c>
      <c r="D5" s="6" t="s">
        <v>441</v>
      </c>
      <c r="E5" s="7" t="s">
        <v>7</v>
      </c>
      <c r="F5" s="47">
        <f>SUMIF(ハード!$F$6:$F$17,H27事業コード表!E5,ハード!$L$6:$L$17)</f>
        <v>6500000</v>
      </c>
      <c r="G5" s="74">
        <f t="shared" si="0"/>
        <v>6500000</v>
      </c>
    </row>
    <row r="6" spans="1:8" ht="15" customHeight="1">
      <c r="A6" s="8"/>
      <c r="B6" s="20" t="s">
        <v>9</v>
      </c>
      <c r="C6" s="14" t="s">
        <v>8</v>
      </c>
      <c r="D6" s="9" t="s">
        <v>10</v>
      </c>
      <c r="E6" s="7" t="s">
        <v>11</v>
      </c>
      <c r="F6" s="77">
        <f>SUMIF(ハード!$F$6:$F$17,H27事業コード表!E6,ハード!$L$6:$L$17)</f>
        <v>0</v>
      </c>
      <c r="G6" s="74">
        <f>SUM(F6:F11)</f>
        <v>0</v>
      </c>
    </row>
    <row r="7" spans="1:8" ht="15" customHeight="1">
      <c r="A7" s="8"/>
      <c r="B7" s="21"/>
      <c r="C7" s="16"/>
      <c r="D7" s="9" t="s">
        <v>12</v>
      </c>
      <c r="E7" s="7" t="s">
        <v>13</v>
      </c>
      <c r="F7" s="77">
        <f>SUMIF(ハード!$F$6:$F$17,H27事業コード表!E7,ハード!$L$6:$L$17)</f>
        <v>0</v>
      </c>
      <c r="G7" s="76"/>
    </row>
    <row r="8" spans="1:8" ht="15" customHeight="1">
      <c r="A8" s="8"/>
      <c r="B8" s="21"/>
      <c r="C8" s="16"/>
      <c r="D8" s="9" t="s">
        <v>14</v>
      </c>
      <c r="E8" s="7" t="s">
        <v>15</v>
      </c>
      <c r="F8" s="77">
        <f>SUMIF(ハード!$F$6:$F$17,H27事業コード表!E8,ハード!$L$6:$L$17)</f>
        <v>0</v>
      </c>
      <c r="G8" s="76"/>
    </row>
    <row r="9" spans="1:8" ht="15" customHeight="1">
      <c r="A9" s="8"/>
      <c r="B9" s="21"/>
      <c r="C9" s="16"/>
      <c r="D9" s="9" t="s">
        <v>16</v>
      </c>
      <c r="E9" s="7" t="s">
        <v>17</v>
      </c>
      <c r="F9" s="77">
        <f>SUMIF(ハード!$F$6:$F$17,H27事業コード表!E9,ハード!$L$6:$L$17)</f>
        <v>0</v>
      </c>
      <c r="G9" s="76"/>
    </row>
    <row r="10" spans="1:8" ht="15" customHeight="1">
      <c r="A10" s="8"/>
      <c r="B10" s="21"/>
      <c r="C10" s="16"/>
      <c r="D10" s="9" t="s">
        <v>18</v>
      </c>
      <c r="E10" s="7" t="s">
        <v>19</v>
      </c>
      <c r="F10" s="77">
        <f>SUMIF(ハード!$F$6:$F$17,H27事業コード表!E10,ハード!$L$6:$L$17)</f>
        <v>0</v>
      </c>
      <c r="G10" s="76"/>
    </row>
    <row r="11" spans="1:8" ht="15" customHeight="1">
      <c r="A11" s="8"/>
      <c r="B11" s="22"/>
      <c r="C11" s="15"/>
      <c r="D11" s="9" t="s">
        <v>20</v>
      </c>
      <c r="E11" s="7" t="s">
        <v>21</v>
      </c>
      <c r="F11" s="77">
        <f>SUMIF(ハード!$F$6:$F$17,H27事業コード表!E11,ハード!$L$6:$L$17)</f>
        <v>0</v>
      </c>
      <c r="G11" s="75"/>
    </row>
    <row r="12" spans="1:8" ht="15" customHeight="1">
      <c r="A12" s="8"/>
      <c r="B12" s="59" t="s">
        <v>22</v>
      </c>
      <c r="C12" s="60" t="s">
        <v>1</v>
      </c>
      <c r="D12" s="61" t="s">
        <v>441</v>
      </c>
      <c r="E12" s="62" t="s">
        <v>23</v>
      </c>
      <c r="F12" s="73">
        <f>SUMIF(ハード!$F$6:$F$17,H27事業コード表!E12,ハード!$L$6:$L$17)</f>
        <v>0</v>
      </c>
      <c r="G12" s="78">
        <f>SUM(F12:F18)</f>
        <v>0</v>
      </c>
      <c r="H12" s="80" t="s">
        <v>619</v>
      </c>
    </row>
    <row r="13" spans="1:8" ht="15" customHeight="1">
      <c r="A13" s="8"/>
      <c r="B13" s="64"/>
      <c r="C13" s="65" t="s">
        <v>8</v>
      </c>
      <c r="D13" s="66" t="s">
        <v>10</v>
      </c>
      <c r="E13" s="62" t="s">
        <v>24</v>
      </c>
      <c r="F13" s="73">
        <f>SUMIF(ハード!$F$6:$F$17,H27事業コード表!E13,ハード!$L$6:$L$17)</f>
        <v>0</v>
      </c>
      <c r="G13" s="78"/>
      <c r="H13" s="80" t="s">
        <v>620</v>
      </c>
    </row>
    <row r="14" spans="1:8" ht="15" customHeight="1">
      <c r="A14" s="8"/>
      <c r="B14" s="64"/>
      <c r="C14" s="60"/>
      <c r="D14" s="66" t="s">
        <v>12</v>
      </c>
      <c r="E14" s="62" t="s">
        <v>25</v>
      </c>
      <c r="F14" s="73">
        <f>SUMIF(ハード!$F$6:$F$17,H27事業コード表!E14,ハード!$L$6:$L$17)</f>
        <v>0</v>
      </c>
      <c r="G14" s="78"/>
    </row>
    <row r="15" spans="1:8" ht="15" customHeight="1">
      <c r="A15" s="8"/>
      <c r="B15" s="64"/>
      <c r="C15" s="60"/>
      <c r="D15" s="66" t="s">
        <v>14</v>
      </c>
      <c r="E15" s="62" t="s">
        <v>26</v>
      </c>
      <c r="F15" s="73">
        <f>SUMIF(ハード!$F$6:$F$17,H27事業コード表!E15,ハード!$L$6:$L$17)</f>
        <v>0</v>
      </c>
      <c r="G15" s="78"/>
    </row>
    <row r="16" spans="1:8" ht="15" customHeight="1">
      <c r="A16" s="8"/>
      <c r="B16" s="64"/>
      <c r="C16" s="60"/>
      <c r="D16" s="66" t="s">
        <v>16</v>
      </c>
      <c r="E16" s="62" t="s">
        <v>27</v>
      </c>
      <c r="F16" s="73">
        <f>SUMIF(ハード!$F$6:$F$17,H27事業コード表!E16,ハード!$L$6:$L$17)</f>
        <v>0</v>
      </c>
      <c r="G16" s="78"/>
    </row>
    <row r="17" spans="1:7" ht="15" customHeight="1">
      <c r="A17" s="8"/>
      <c r="B17" s="64"/>
      <c r="C17" s="60"/>
      <c r="D17" s="66" t="s">
        <v>18</v>
      </c>
      <c r="E17" s="62" t="s">
        <v>28</v>
      </c>
      <c r="F17" s="73">
        <f>SUMIF(ハード!$F$6:$F$17,H27事業コード表!E17,ハード!$L$6:$L$17)</f>
        <v>0</v>
      </c>
      <c r="G17" s="78"/>
    </row>
    <row r="18" spans="1:7" ht="15" customHeight="1">
      <c r="A18" s="8"/>
      <c r="B18" s="67"/>
      <c r="C18" s="68"/>
      <c r="D18" s="66" t="s">
        <v>20</v>
      </c>
      <c r="E18" s="62" t="s">
        <v>29</v>
      </c>
      <c r="F18" s="73">
        <f>SUMIF(ハード!$F$6:$F$17,H27事業コード表!E18,ハード!$L$6:$L$17)</f>
        <v>0</v>
      </c>
      <c r="G18" s="79"/>
    </row>
    <row r="19" spans="1:7" ht="15" customHeight="1">
      <c r="A19" s="4" t="s">
        <v>512</v>
      </c>
      <c r="B19" s="23" t="s">
        <v>30</v>
      </c>
      <c r="C19" s="15" t="s">
        <v>1</v>
      </c>
      <c r="D19" s="6" t="s">
        <v>441</v>
      </c>
      <c r="E19" s="7" t="s">
        <v>31</v>
      </c>
      <c r="F19" s="47">
        <f>SUMIF(ハード!$F$6:$F$17,H27事業コード表!E19,ハード!$L$6:$L$17)</f>
        <v>58800000</v>
      </c>
      <c r="G19" s="75">
        <f t="shared" si="0"/>
        <v>58800000</v>
      </c>
    </row>
    <row r="20" spans="1:7" ht="15" customHeight="1">
      <c r="A20" s="8" t="s">
        <v>513</v>
      </c>
      <c r="B20" s="24" t="s">
        <v>32</v>
      </c>
      <c r="C20" s="3" t="s">
        <v>1</v>
      </c>
      <c r="D20" s="6" t="s">
        <v>441</v>
      </c>
      <c r="E20" s="7" t="s">
        <v>33</v>
      </c>
      <c r="F20" s="47">
        <f>SUMIF(ハード!$F$6:$F$17,H27事業コード表!E20,ハード!$L$6:$L$17)</f>
        <v>0</v>
      </c>
      <c r="G20" s="47">
        <f t="shared" si="0"/>
        <v>0</v>
      </c>
    </row>
    <row r="21" spans="1:7" ht="15" customHeight="1">
      <c r="A21" s="8"/>
      <c r="B21" s="25" t="s">
        <v>34</v>
      </c>
      <c r="C21" s="3" t="s">
        <v>1</v>
      </c>
      <c r="D21" s="6" t="s">
        <v>441</v>
      </c>
      <c r="E21" s="7" t="s">
        <v>35</v>
      </c>
      <c r="F21" s="47">
        <f>SUMIF(ハード!$F$6:$F$17,H27事業コード表!E21,ハード!$L$6:$L$17)</f>
        <v>0</v>
      </c>
      <c r="G21" s="74">
        <f t="shared" si="0"/>
        <v>0</v>
      </c>
    </row>
    <row r="22" spans="1:7" ht="15" customHeight="1">
      <c r="A22" s="8"/>
      <c r="B22" s="19" t="s">
        <v>36</v>
      </c>
      <c r="C22" s="6" t="s">
        <v>1</v>
      </c>
      <c r="D22" s="6" t="s">
        <v>441</v>
      </c>
      <c r="E22" s="7" t="s">
        <v>37</v>
      </c>
      <c r="F22" s="77">
        <f>SUMIF(ハード!$F$6:$F$17,H27事業コード表!E22,ハード!$L$6:$L$17)</f>
        <v>2600000</v>
      </c>
      <c r="G22" s="74">
        <f>SUM(F22:F23)</f>
        <v>2600000</v>
      </c>
    </row>
    <row r="23" spans="1:7" ht="15" customHeight="1">
      <c r="A23" s="8"/>
      <c r="B23" s="26"/>
      <c r="C23" s="6" t="s">
        <v>8</v>
      </c>
      <c r="D23" s="5" t="s">
        <v>38</v>
      </c>
      <c r="E23" s="7" t="s">
        <v>39</v>
      </c>
      <c r="F23" s="77">
        <f>SUMIF(ハード!$F$6:$F$17,H27事業コード表!E23,ハード!$L$6:$L$17)</f>
        <v>0</v>
      </c>
      <c r="G23" s="76"/>
    </row>
    <row r="24" spans="1:7" ht="15" customHeight="1">
      <c r="A24" s="8"/>
      <c r="B24" s="19" t="s">
        <v>40</v>
      </c>
      <c r="C24" s="14" t="s">
        <v>8</v>
      </c>
      <c r="D24" s="5" t="s">
        <v>10</v>
      </c>
      <c r="E24" s="7" t="s">
        <v>41</v>
      </c>
      <c r="F24" s="77">
        <f>SUMIF(ハード!$F$6:$F$17,H27事業コード表!E24,ハード!$L$6:$L$17)</f>
        <v>0</v>
      </c>
      <c r="G24" s="74">
        <f>SUM(F24:F29)</f>
        <v>0</v>
      </c>
    </row>
    <row r="25" spans="1:7" ht="15" customHeight="1">
      <c r="A25" s="8"/>
      <c r="B25" s="27"/>
      <c r="C25" s="16"/>
      <c r="D25" s="5" t="s">
        <v>12</v>
      </c>
      <c r="E25" s="7" t="s">
        <v>42</v>
      </c>
      <c r="F25" s="77">
        <f>SUMIF(ハード!$F$6:$F$17,H27事業コード表!E25,ハード!$L$6:$L$17)</f>
        <v>0</v>
      </c>
      <c r="G25" s="76"/>
    </row>
    <row r="26" spans="1:7" ht="15" customHeight="1">
      <c r="A26" s="8"/>
      <c r="B26" s="27"/>
      <c r="C26" s="16"/>
      <c r="D26" s="5" t="s">
        <v>14</v>
      </c>
      <c r="E26" s="7" t="s">
        <v>43</v>
      </c>
      <c r="F26" s="77">
        <f>SUMIF(ハード!$F$6:$F$17,H27事業コード表!E26,ハード!$L$6:$L$17)</f>
        <v>0</v>
      </c>
      <c r="G26" s="76"/>
    </row>
    <row r="27" spans="1:7" ht="15" customHeight="1">
      <c r="A27" s="8"/>
      <c r="B27" s="27"/>
      <c r="C27" s="16"/>
      <c r="D27" s="5" t="s">
        <v>16</v>
      </c>
      <c r="E27" s="7" t="s">
        <v>44</v>
      </c>
      <c r="F27" s="77">
        <f>SUMIF(ハード!$F$6:$F$17,H27事業コード表!E27,ハード!$L$6:$L$17)</f>
        <v>0</v>
      </c>
      <c r="G27" s="76"/>
    </row>
    <row r="28" spans="1:7" ht="15" customHeight="1">
      <c r="A28" s="8"/>
      <c r="B28" s="27"/>
      <c r="C28" s="16"/>
      <c r="D28" s="5" t="s">
        <v>18</v>
      </c>
      <c r="E28" s="7" t="s">
        <v>45</v>
      </c>
      <c r="F28" s="77">
        <f>SUMIF(ハード!$F$6:$F$17,H27事業コード表!E28,ハード!$L$6:$L$17)</f>
        <v>0</v>
      </c>
      <c r="G28" s="76"/>
    </row>
    <row r="29" spans="1:7" ht="15" customHeight="1">
      <c r="A29" s="8"/>
      <c r="B29" s="26"/>
      <c r="C29" s="15"/>
      <c r="D29" s="5" t="s">
        <v>20</v>
      </c>
      <c r="E29" s="7" t="s">
        <v>46</v>
      </c>
      <c r="F29" s="77">
        <f>SUMIF(ハード!$F$6:$F$17,H27事業コード表!E29,ハード!$L$6:$L$17)</f>
        <v>0</v>
      </c>
      <c r="G29" s="75"/>
    </row>
    <row r="30" spans="1:7" ht="15" customHeight="1">
      <c r="A30" s="8"/>
      <c r="B30" s="19" t="s">
        <v>47</v>
      </c>
      <c r="C30" s="14" t="s">
        <v>8</v>
      </c>
      <c r="D30" s="5" t="s">
        <v>10</v>
      </c>
      <c r="E30" s="7" t="s">
        <v>48</v>
      </c>
      <c r="F30" s="47">
        <f>SUMIF(ハード!$F$6:$F$17,H27事業コード表!E30,ハード!$L$6:$L$17)</f>
        <v>0</v>
      </c>
      <c r="G30" s="74">
        <f>SUM(F30:F35)</f>
        <v>0</v>
      </c>
    </row>
    <row r="31" spans="1:7" ht="15" customHeight="1">
      <c r="A31" s="8"/>
      <c r="B31" s="27"/>
      <c r="C31" s="16"/>
      <c r="D31" s="5" t="s">
        <v>12</v>
      </c>
      <c r="E31" s="7" t="s">
        <v>49</v>
      </c>
      <c r="F31" s="47">
        <f>SUMIF(ハード!$F$6:$F$17,H27事業コード表!E31,ハード!$L$6:$L$17)</f>
        <v>0</v>
      </c>
      <c r="G31" s="76"/>
    </row>
    <row r="32" spans="1:7" ht="15" customHeight="1">
      <c r="A32" s="8"/>
      <c r="B32" s="27"/>
      <c r="C32" s="16"/>
      <c r="D32" s="5" t="s">
        <v>14</v>
      </c>
      <c r="E32" s="7" t="s">
        <v>50</v>
      </c>
      <c r="F32" s="47">
        <f>SUMIF(ハード!$F$6:$F$17,H27事業コード表!E32,ハード!$L$6:$L$17)</f>
        <v>0</v>
      </c>
      <c r="G32" s="76"/>
    </row>
    <row r="33" spans="1:8" ht="15" customHeight="1">
      <c r="A33" s="8"/>
      <c r="B33" s="27"/>
      <c r="C33" s="16"/>
      <c r="D33" s="5" t="s">
        <v>16</v>
      </c>
      <c r="E33" s="7" t="s">
        <v>51</v>
      </c>
      <c r="F33" s="47">
        <f>SUMIF(ハード!$F$6:$F$17,H27事業コード表!E33,ハード!$L$6:$L$17)</f>
        <v>0</v>
      </c>
      <c r="G33" s="76"/>
    </row>
    <row r="34" spans="1:8" ht="15" customHeight="1">
      <c r="A34" s="8"/>
      <c r="B34" s="27"/>
      <c r="C34" s="16"/>
      <c r="D34" s="5" t="s">
        <v>18</v>
      </c>
      <c r="E34" s="7" t="s">
        <v>52</v>
      </c>
      <c r="F34" s="47">
        <f>SUMIF(ハード!$F$6:$F$17,H27事業コード表!E34,ハード!$L$6:$L$17)</f>
        <v>0</v>
      </c>
      <c r="G34" s="76"/>
    </row>
    <row r="35" spans="1:8" ht="15" customHeight="1">
      <c r="A35" s="8"/>
      <c r="B35" s="26"/>
      <c r="C35" s="15"/>
      <c r="D35" s="5" t="s">
        <v>20</v>
      </c>
      <c r="E35" s="7" t="s">
        <v>53</v>
      </c>
      <c r="F35" s="47">
        <f>SUMIF(ハード!$F$6:$F$17,H27事業コード表!E35,ハード!$L$6:$L$17)</f>
        <v>0</v>
      </c>
      <c r="G35" s="75"/>
    </row>
    <row r="36" spans="1:8" ht="15" customHeight="1">
      <c r="A36" s="8"/>
      <c r="B36" s="59" t="s">
        <v>54</v>
      </c>
      <c r="C36" s="61" t="s">
        <v>1</v>
      </c>
      <c r="D36" s="61" t="s">
        <v>441</v>
      </c>
      <c r="E36" s="62" t="s">
        <v>55</v>
      </c>
      <c r="F36" s="63">
        <f>SUMIF(ハード!$F$6:$F$17,H27事業コード表!E36,ハード!$L$6:$L$17)</f>
        <v>0</v>
      </c>
      <c r="G36" s="78">
        <f>SUM(F36:F42)</f>
        <v>0</v>
      </c>
      <c r="H36" s="80" t="s">
        <v>619</v>
      </c>
    </row>
    <row r="37" spans="1:8" ht="15" customHeight="1">
      <c r="A37" s="8"/>
      <c r="B37" s="69"/>
      <c r="C37" s="65" t="s">
        <v>8</v>
      </c>
      <c r="D37" s="70" t="s">
        <v>10</v>
      </c>
      <c r="E37" s="62" t="s">
        <v>56</v>
      </c>
      <c r="F37" s="63">
        <f>SUMIF(ハード!$F$6:$F$17,H27事業コード表!E37,ハード!$L$6:$L$17)</f>
        <v>0</v>
      </c>
      <c r="G37" s="78"/>
      <c r="H37" s="80" t="s">
        <v>620</v>
      </c>
    </row>
    <row r="38" spans="1:8" ht="15" customHeight="1">
      <c r="A38" s="8"/>
      <c r="B38" s="69"/>
      <c r="C38" s="60"/>
      <c r="D38" s="70" t="s">
        <v>12</v>
      </c>
      <c r="E38" s="62" t="s">
        <v>57</v>
      </c>
      <c r="F38" s="63">
        <f>SUMIF(ハード!$F$6:$F$17,H27事業コード表!E38,ハード!$L$6:$L$17)</f>
        <v>0</v>
      </c>
      <c r="G38" s="78"/>
    </row>
    <row r="39" spans="1:8" ht="15" customHeight="1">
      <c r="A39" s="8"/>
      <c r="B39" s="69"/>
      <c r="C39" s="60"/>
      <c r="D39" s="70" t="s">
        <v>14</v>
      </c>
      <c r="E39" s="62" t="s">
        <v>58</v>
      </c>
      <c r="F39" s="63">
        <f>SUMIF(ハード!$F$6:$F$17,H27事業コード表!E39,ハード!$L$6:$L$17)</f>
        <v>0</v>
      </c>
      <c r="G39" s="78"/>
    </row>
    <row r="40" spans="1:8" ht="15" customHeight="1">
      <c r="A40" s="8"/>
      <c r="B40" s="69"/>
      <c r="C40" s="60"/>
      <c r="D40" s="70" t="s">
        <v>16</v>
      </c>
      <c r="E40" s="62" t="s">
        <v>59</v>
      </c>
      <c r="F40" s="63">
        <f>SUMIF(ハード!$F$6:$F$17,H27事業コード表!E40,ハード!$L$6:$L$17)</f>
        <v>0</v>
      </c>
      <c r="G40" s="78"/>
    </row>
    <row r="41" spans="1:8" ht="15" customHeight="1">
      <c r="A41" s="8"/>
      <c r="B41" s="69"/>
      <c r="C41" s="60"/>
      <c r="D41" s="70" t="s">
        <v>18</v>
      </c>
      <c r="E41" s="62" t="s">
        <v>60</v>
      </c>
      <c r="F41" s="63">
        <f>SUMIF(ハード!$F$6:$F$17,H27事業コード表!E41,ハード!$L$6:$L$17)</f>
        <v>0</v>
      </c>
      <c r="G41" s="78"/>
    </row>
    <row r="42" spans="1:8" ht="15" customHeight="1">
      <c r="A42" s="10"/>
      <c r="B42" s="71"/>
      <c r="C42" s="68"/>
      <c r="D42" s="70" t="s">
        <v>20</v>
      </c>
      <c r="E42" s="62" t="s">
        <v>61</v>
      </c>
      <c r="F42" s="63">
        <f>SUMIF(ハード!$F$6:$F$17,H27事業コード表!E42,ハード!$L$6:$L$17)</f>
        <v>0</v>
      </c>
      <c r="G42" s="79"/>
    </row>
    <row r="43" spans="1:8" ht="15" customHeight="1">
      <c r="A43" s="4" t="s">
        <v>463</v>
      </c>
      <c r="B43" s="23" t="s">
        <v>62</v>
      </c>
      <c r="C43" s="3" t="s">
        <v>1</v>
      </c>
      <c r="D43" s="6" t="s">
        <v>441</v>
      </c>
      <c r="E43" s="7" t="s">
        <v>63</v>
      </c>
      <c r="F43" s="47">
        <f>SUMIF(ハード!$F$6:$F$17,H27事業コード表!E43,ハード!$L$6:$L$17)</f>
        <v>19800000</v>
      </c>
      <c r="G43" s="47">
        <f t="shared" si="0"/>
        <v>19800000</v>
      </c>
    </row>
    <row r="44" spans="1:8" ht="15" customHeight="1">
      <c r="A44" s="8" t="s">
        <v>442</v>
      </c>
      <c r="B44" s="24" t="s">
        <v>64</v>
      </c>
      <c r="C44" s="3" t="s">
        <v>1</v>
      </c>
      <c r="D44" s="6" t="s">
        <v>441</v>
      </c>
      <c r="E44" s="7" t="s">
        <v>65</v>
      </c>
      <c r="F44" s="47">
        <f>SUMIF(ハード!$F$6:$F$17,H27事業コード表!E44,ハード!$L$6:$L$17)</f>
        <v>0</v>
      </c>
      <c r="G44" s="47">
        <f t="shared" si="0"/>
        <v>0</v>
      </c>
    </row>
    <row r="45" spans="1:8" ht="15" customHeight="1">
      <c r="A45" s="8"/>
      <c r="B45" s="24" t="s">
        <v>66</v>
      </c>
      <c r="C45" s="3" t="s">
        <v>1</v>
      </c>
      <c r="D45" s="6" t="s">
        <v>441</v>
      </c>
      <c r="E45" s="7" t="s">
        <v>67</v>
      </c>
      <c r="F45" s="47">
        <f>SUMIF(ハード!$F$6:$F$17,H27事業コード表!E45,ハード!$L$6:$L$17)</f>
        <v>0</v>
      </c>
      <c r="G45" s="47">
        <f t="shared" si="0"/>
        <v>0</v>
      </c>
    </row>
    <row r="46" spans="1:8" ht="15" customHeight="1">
      <c r="A46" s="8"/>
      <c r="B46" s="24" t="s">
        <v>68</v>
      </c>
      <c r="C46" s="3" t="s">
        <v>1</v>
      </c>
      <c r="D46" s="6" t="s">
        <v>441</v>
      </c>
      <c r="E46" s="7" t="s">
        <v>69</v>
      </c>
      <c r="F46" s="47">
        <f>SUMIF(ハード!$F$6:$F$17,H27事業コード表!E46,ハード!$L$6:$L$17)</f>
        <v>0</v>
      </c>
      <c r="G46" s="47">
        <f t="shared" si="0"/>
        <v>0</v>
      </c>
    </row>
    <row r="47" spans="1:8" ht="15" customHeight="1">
      <c r="A47" s="8"/>
      <c r="B47" s="25" t="s">
        <v>464</v>
      </c>
      <c r="C47" s="3" t="s">
        <v>1</v>
      </c>
      <c r="D47" s="6" t="s">
        <v>441</v>
      </c>
      <c r="E47" s="7" t="s">
        <v>70</v>
      </c>
      <c r="F47" s="47">
        <f>SUMIF(ハード!$F$6:$F$17,H27事業コード表!E47,ハード!$L$6:$L$17)</f>
        <v>0</v>
      </c>
      <c r="G47" s="47">
        <f t="shared" si="0"/>
        <v>0</v>
      </c>
    </row>
    <row r="48" spans="1:8" ht="15" customHeight="1">
      <c r="A48" s="8"/>
      <c r="B48" s="19" t="s">
        <v>71</v>
      </c>
      <c r="C48" s="14" t="s">
        <v>8</v>
      </c>
      <c r="D48" s="5" t="s">
        <v>10</v>
      </c>
      <c r="E48" s="7" t="s">
        <v>72</v>
      </c>
      <c r="F48" s="47">
        <f>SUMIF(ハード!$F$6:$F$17,H27事業コード表!E48,ハード!$L$6:$L$17)</f>
        <v>0</v>
      </c>
      <c r="G48" s="74">
        <f>SUM(F48:F53)</f>
        <v>0</v>
      </c>
    </row>
    <row r="49" spans="1:7" ht="15" customHeight="1">
      <c r="A49" s="8"/>
      <c r="B49" s="27"/>
      <c r="C49" s="16"/>
      <c r="D49" s="5" t="s">
        <v>12</v>
      </c>
      <c r="E49" s="7" t="s">
        <v>73</v>
      </c>
      <c r="F49" s="47">
        <f>SUMIF(ハード!$F$6:$F$17,H27事業コード表!E49,ハード!$L$6:$L$17)</f>
        <v>0</v>
      </c>
      <c r="G49" s="76"/>
    </row>
    <row r="50" spans="1:7" ht="15" customHeight="1">
      <c r="A50" s="8"/>
      <c r="B50" s="27"/>
      <c r="C50" s="16"/>
      <c r="D50" s="5" t="s">
        <v>14</v>
      </c>
      <c r="E50" s="7" t="s">
        <v>74</v>
      </c>
      <c r="F50" s="47">
        <f>SUMIF(ハード!$F$6:$F$17,H27事業コード表!E50,ハード!$L$6:$L$17)</f>
        <v>0</v>
      </c>
      <c r="G50" s="76"/>
    </row>
    <row r="51" spans="1:7" ht="15" customHeight="1">
      <c r="A51" s="8"/>
      <c r="B51" s="27"/>
      <c r="C51" s="16"/>
      <c r="D51" s="5" t="s">
        <v>16</v>
      </c>
      <c r="E51" s="7" t="s">
        <v>75</v>
      </c>
      <c r="F51" s="47">
        <f>SUMIF(ハード!$F$6:$F$17,H27事業コード表!E51,ハード!$L$6:$L$17)</f>
        <v>0</v>
      </c>
      <c r="G51" s="76"/>
    </row>
    <row r="52" spans="1:7" ht="15" customHeight="1">
      <c r="A52" s="8"/>
      <c r="B52" s="27"/>
      <c r="C52" s="16"/>
      <c r="D52" s="5" t="s">
        <v>18</v>
      </c>
      <c r="E52" s="7" t="s">
        <v>76</v>
      </c>
      <c r="F52" s="47">
        <f>SUMIF(ハード!$F$6:$F$17,H27事業コード表!E52,ハード!$L$6:$L$17)</f>
        <v>0</v>
      </c>
      <c r="G52" s="76"/>
    </row>
    <row r="53" spans="1:7" ht="15" customHeight="1">
      <c r="A53" s="8"/>
      <c r="B53" s="26"/>
      <c r="C53" s="15"/>
      <c r="D53" s="5" t="s">
        <v>20</v>
      </c>
      <c r="E53" s="7" t="s">
        <v>77</v>
      </c>
      <c r="F53" s="47">
        <f>SUMIF(ハード!$F$6:$F$17,H27事業コード表!E53,ハード!$L$6:$L$17)</f>
        <v>0</v>
      </c>
      <c r="G53" s="75"/>
    </row>
    <row r="54" spans="1:7" ht="15" customHeight="1">
      <c r="A54" s="8"/>
      <c r="B54" s="19" t="s">
        <v>78</v>
      </c>
      <c r="C54" s="14" t="s">
        <v>8</v>
      </c>
      <c r="D54" s="5" t="s">
        <v>10</v>
      </c>
      <c r="E54" s="7" t="s">
        <v>79</v>
      </c>
      <c r="F54" s="47">
        <f>SUMIF(ハード!$F$6:$F$17,H27事業コード表!E54,ハード!$L$6:$L$17)</f>
        <v>0</v>
      </c>
      <c r="G54" s="74">
        <f>SUM(F54:F59)</f>
        <v>0</v>
      </c>
    </row>
    <row r="55" spans="1:7" ht="15" customHeight="1">
      <c r="A55" s="8"/>
      <c r="B55" s="27"/>
      <c r="C55" s="16"/>
      <c r="D55" s="5" t="s">
        <v>12</v>
      </c>
      <c r="E55" s="7" t="s">
        <v>80</v>
      </c>
      <c r="F55" s="47">
        <f>SUMIF(ハード!$F$6:$F$17,H27事業コード表!E55,ハード!$L$6:$L$17)</f>
        <v>0</v>
      </c>
      <c r="G55" s="76"/>
    </row>
    <row r="56" spans="1:7" ht="15" customHeight="1">
      <c r="A56" s="8"/>
      <c r="B56" s="27"/>
      <c r="C56" s="16"/>
      <c r="D56" s="5" t="s">
        <v>14</v>
      </c>
      <c r="E56" s="7" t="s">
        <v>81</v>
      </c>
      <c r="F56" s="47">
        <f>SUMIF(ハード!$F$6:$F$17,H27事業コード表!E56,ハード!$L$6:$L$17)</f>
        <v>0</v>
      </c>
      <c r="G56" s="76"/>
    </row>
    <row r="57" spans="1:7" ht="15" customHeight="1">
      <c r="A57" s="8"/>
      <c r="B57" s="27"/>
      <c r="C57" s="16"/>
      <c r="D57" s="5" t="s">
        <v>16</v>
      </c>
      <c r="E57" s="7" t="s">
        <v>82</v>
      </c>
      <c r="F57" s="47">
        <f>SUMIF(ハード!$F$6:$F$17,H27事業コード表!E57,ハード!$L$6:$L$17)</f>
        <v>0</v>
      </c>
      <c r="G57" s="76"/>
    </row>
    <row r="58" spans="1:7" ht="15" customHeight="1">
      <c r="A58" s="8"/>
      <c r="B58" s="27"/>
      <c r="C58" s="16"/>
      <c r="D58" s="5" t="s">
        <v>18</v>
      </c>
      <c r="E58" s="7" t="s">
        <v>83</v>
      </c>
      <c r="F58" s="47">
        <f>SUMIF(ハード!$F$6:$F$17,H27事業コード表!E58,ハード!$L$6:$L$17)</f>
        <v>0</v>
      </c>
      <c r="G58" s="76"/>
    </row>
    <row r="59" spans="1:7" ht="15" customHeight="1">
      <c r="A59" s="8"/>
      <c r="B59" s="26"/>
      <c r="C59" s="15"/>
      <c r="D59" s="5" t="s">
        <v>20</v>
      </c>
      <c r="E59" s="7" t="s">
        <v>84</v>
      </c>
      <c r="F59" s="47">
        <f>SUMIF(ハード!$F$6:$F$17,H27事業コード表!E59,ハード!$L$6:$L$17)</f>
        <v>0</v>
      </c>
      <c r="G59" s="75"/>
    </row>
    <row r="60" spans="1:7" ht="15" customHeight="1">
      <c r="A60" s="8"/>
      <c r="B60" s="19" t="s">
        <v>85</v>
      </c>
      <c r="C60" s="14" t="s">
        <v>8</v>
      </c>
      <c r="D60" s="5" t="s">
        <v>10</v>
      </c>
      <c r="E60" s="7" t="s">
        <v>86</v>
      </c>
      <c r="F60" s="47">
        <f>SUMIF(ハード!$F$6:$F$17,H27事業コード表!E60,ハード!$L$6:$L$17)</f>
        <v>0</v>
      </c>
      <c r="G60" s="74">
        <f>SUM(F60:F65)</f>
        <v>0</v>
      </c>
    </row>
    <row r="61" spans="1:7" ht="15" customHeight="1">
      <c r="A61" s="8"/>
      <c r="B61" s="27"/>
      <c r="C61" s="16"/>
      <c r="D61" s="5" t="s">
        <v>12</v>
      </c>
      <c r="E61" s="7" t="s">
        <v>87</v>
      </c>
      <c r="F61" s="47">
        <f>SUMIF(ハード!$F$6:$F$17,H27事業コード表!E61,ハード!$L$6:$L$17)</f>
        <v>0</v>
      </c>
      <c r="G61" s="76"/>
    </row>
    <row r="62" spans="1:7" ht="15" customHeight="1">
      <c r="A62" s="8"/>
      <c r="B62" s="27"/>
      <c r="C62" s="16"/>
      <c r="D62" s="5" t="s">
        <v>14</v>
      </c>
      <c r="E62" s="7" t="s">
        <v>88</v>
      </c>
      <c r="F62" s="47">
        <f>SUMIF(ハード!$F$6:$F$17,H27事業コード表!E62,ハード!$L$6:$L$17)</f>
        <v>0</v>
      </c>
      <c r="G62" s="76"/>
    </row>
    <row r="63" spans="1:7" ht="15" customHeight="1">
      <c r="A63" s="8"/>
      <c r="B63" s="27"/>
      <c r="C63" s="16"/>
      <c r="D63" s="5" t="s">
        <v>16</v>
      </c>
      <c r="E63" s="7" t="s">
        <v>89</v>
      </c>
      <c r="F63" s="47">
        <f>SUMIF(ハード!$F$6:$F$17,H27事業コード表!E63,ハード!$L$6:$L$17)</f>
        <v>0</v>
      </c>
      <c r="G63" s="76"/>
    </row>
    <row r="64" spans="1:7" ht="15" customHeight="1">
      <c r="A64" s="8"/>
      <c r="B64" s="27"/>
      <c r="C64" s="16"/>
      <c r="D64" s="5" t="s">
        <v>18</v>
      </c>
      <c r="E64" s="7" t="s">
        <v>90</v>
      </c>
      <c r="F64" s="47">
        <f>SUMIF(ハード!$F$6:$F$17,H27事業コード表!E64,ハード!$L$6:$L$17)</f>
        <v>0</v>
      </c>
      <c r="G64" s="76"/>
    </row>
    <row r="65" spans="1:7" ht="15" customHeight="1">
      <c r="A65" s="8"/>
      <c r="B65" s="26"/>
      <c r="C65" s="15"/>
      <c r="D65" s="5" t="s">
        <v>20</v>
      </c>
      <c r="E65" s="7" t="s">
        <v>91</v>
      </c>
      <c r="F65" s="47">
        <f>SUMIF(ハード!$F$6:$F$17,H27事業コード表!E65,ハード!$L$6:$L$17)</f>
        <v>0</v>
      </c>
      <c r="G65" s="75"/>
    </row>
    <row r="66" spans="1:7" ht="15" customHeight="1">
      <c r="A66" s="8"/>
      <c r="B66" s="19" t="s">
        <v>465</v>
      </c>
      <c r="C66" s="14" t="s">
        <v>8</v>
      </c>
      <c r="D66" s="5" t="s">
        <v>10</v>
      </c>
      <c r="E66" s="7" t="s">
        <v>92</v>
      </c>
      <c r="F66" s="47">
        <f>SUMIF(ハード!$F$6:$F$17,H27事業コード表!E66,ハード!$L$6:$L$17)</f>
        <v>0</v>
      </c>
      <c r="G66" s="74">
        <f>SUM(F66:F71)</f>
        <v>0</v>
      </c>
    </row>
    <row r="67" spans="1:7" ht="15" customHeight="1">
      <c r="A67" s="8"/>
      <c r="B67" s="27"/>
      <c r="C67" s="16"/>
      <c r="D67" s="5" t="s">
        <v>12</v>
      </c>
      <c r="E67" s="7" t="s">
        <v>93</v>
      </c>
      <c r="F67" s="47">
        <f>SUMIF(ハード!$F$6:$F$17,H27事業コード表!E67,ハード!$L$6:$L$17)</f>
        <v>0</v>
      </c>
      <c r="G67" s="76"/>
    </row>
    <row r="68" spans="1:7" ht="15" customHeight="1">
      <c r="A68" s="8"/>
      <c r="B68" s="27"/>
      <c r="C68" s="16"/>
      <c r="D68" s="5" t="s">
        <v>14</v>
      </c>
      <c r="E68" s="7" t="s">
        <v>94</v>
      </c>
      <c r="F68" s="47">
        <f>SUMIF(ハード!$F$6:$F$17,H27事業コード表!E68,ハード!$L$6:$L$17)</f>
        <v>0</v>
      </c>
      <c r="G68" s="76"/>
    </row>
    <row r="69" spans="1:7" ht="15" customHeight="1">
      <c r="A69" s="8"/>
      <c r="B69" s="27"/>
      <c r="C69" s="16"/>
      <c r="D69" s="5" t="s">
        <v>16</v>
      </c>
      <c r="E69" s="7" t="s">
        <v>95</v>
      </c>
      <c r="F69" s="47">
        <f>SUMIF(ハード!$F$6:$F$17,H27事業コード表!E69,ハード!$L$6:$L$17)</f>
        <v>0</v>
      </c>
      <c r="G69" s="76"/>
    </row>
    <row r="70" spans="1:7" ht="15" customHeight="1">
      <c r="A70" s="8"/>
      <c r="B70" s="27"/>
      <c r="C70" s="16"/>
      <c r="D70" s="5" t="s">
        <v>18</v>
      </c>
      <c r="E70" s="7" t="s">
        <v>96</v>
      </c>
      <c r="F70" s="47">
        <f>SUMIF(ハード!$F$6:$F$17,H27事業コード表!E70,ハード!$L$6:$L$17)</f>
        <v>0</v>
      </c>
      <c r="G70" s="76"/>
    </row>
    <row r="71" spans="1:7" ht="15" customHeight="1">
      <c r="A71" s="8"/>
      <c r="B71" s="26"/>
      <c r="C71" s="15"/>
      <c r="D71" s="5" t="s">
        <v>20</v>
      </c>
      <c r="E71" s="7" t="s">
        <v>97</v>
      </c>
      <c r="F71" s="47">
        <f>SUMIF(ハード!$F$6:$F$17,H27事業コード表!E71,ハード!$L$6:$L$17)</f>
        <v>0</v>
      </c>
      <c r="G71" s="75"/>
    </row>
    <row r="72" spans="1:7" ht="15" customHeight="1">
      <c r="A72" s="8"/>
      <c r="B72" s="19" t="s">
        <v>466</v>
      </c>
      <c r="C72" s="14" t="s">
        <v>8</v>
      </c>
      <c r="D72" s="5" t="s">
        <v>10</v>
      </c>
      <c r="E72" s="7" t="s">
        <v>98</v>
      </c>
      <c r="F72" s="47">
        <f>SUMIF(ハード!$F$6:$F$17,H27事業コード表!E72,ハード!$L$6:$L$17)</f>
        <v>0</v>
      </c>
      <c r="G72" s="74">
        <f>SUM(F72:F77)</f>
        <v>0</v>
      </c>
    </row>
    <row r="73" spans="1:7" ht="15" customHeight="1">
      <c r="A73" s="8"/>
      <c r="B73" s="27"/>
      <c r="C73" s="16"/>
      <c r="D73" s="5" t="s">
        <v>12</v>
      </c>
      <c r="E73" s="7" t="s">
        <v>99</v>
      </c>
      <c r="F73" s="47">
        <f>SUMIF(ハード!$F$6:$F$17,H27事業コード表!E73,ハード!$L$6:$L$17)</f>
        <v>0</v>
      </c>
      <c r="G73" s="76"/>
    </row>
    <row r="74" spans="1:7" ht="15" customHeight="1">
      <c r="A74" s="8"/>
      <c r="B74" s="27"/>
      <c r="C74" s="16"/>
      <c r="D74" s="5" t="s">
        <v>14</v>
      </c>
      <c r="E74" s="7" t="s">
        <v>100</v>
      </c>
      <c r="F74" s="47">
        <f>SUMIF(ハード!$F$6:$F$17,H27事業コード表!E74,ハード!$L$6:$L$17)</f>
        <v>0</v>
      </c>
      <c r="G74" s="76"/>
    </row>
    <row r="75" spans="1:7" ht="15" customHeight="1">
      <c r="A75" s="8"/>
      <c r="B75" s="27"/>
      <c r="C75" s="16"/>
      <c r="D75" s="5" t="s">
        <v>16</v>
      </c>
      <c r="E75" s="7" t="s">
        <v>101</v>
      </c>
      <c r="F75" s="47">
        <f>SUMIF(ハード!$F$6:$F$17,H27事業コード表!E75,ハード!$L$6:$L$17)</f>
        <v>0</v>
      </c>
      <c r="G75" s="76"/>
    </row>
    <row r="76" spans="1:7" ht="15" customHeight="1">
      <c r="A76" s="8"/>
      <c r="B76" s="27"/>
      <c r="C76" s="16"/>
      <c r="D76" s="5" t="s">
        <v>18</v>
      </c>
      <c r="E76" s="7" t="s">
        <v>102</v>
      </c>
      <c r="F76" s="47">
        <f>SUMIF(ハード!$F$6:$F$17,H27事業コード表!E76,ハード!$L$6:$L$17)</f>
        <v>0</v>
      </c>
      <c r="G76" s="76"/>
    </row>
    <row r="77" spans="1:7" ht="15" customHeight="1">
      <c r="A77" s="8"/>
      <c r="B77" s="26"/>
      <c r="C77" s="15"/>
      <c r="D77" s="5" t="s">
        <v>20</v>
      </c>
      <c r="E77" s="7" t="s">
        <v>103</v>
      </c>
      <c r="F77" s="47">
        <f>SUMIF(ハード!$F$6:$F$17,H27事業コード表!E77,ハード!$L$6:$L$17)</f>
        <v>0</v>
      </c>
      <c r="G77" s="75"/>
    </row>
    <row r="78" spans="1:7" ht="15" customHeight="1">
      <c r="A78" s="8"/>
      <c r="B78" s="19" t="s">
        <v>104</v>
      </c>
      <c r="C78" s="14" t="s">
        <v>8</v>
      </c>
      <c r="D78" s="5" t="s">
        <v>10</v>
      </c>
      <c r="E78" s="7" t="s">
        <v>105</v>
      </c>
      <c r="F78" s="47">
        <f>SUMIF(ハード!$F$6:$F$17,H27事業コード表!E78,ハード!$L$6:$L$17)</f>
        <v>0</v>
      </c>
      <c r="G78" s="74">
        <f>SUM(F78:F83)</f>
        <v>0</v>
      </c>
    </row>
    <row r="79" spans="1:7" ht="15" customHeight="1">
      <c r="A79" s="8"/>
      <c r="B79" s="27"/>
      <c r="C79" s="16"/>
      <c r="D79" s="5" t="s">
        <v>12</v>
      </c>
      <c r="E79" s="7" t="s">
        <v>106</v>
      </c>
      <c r="F79" s="47">
        <f>SUMIF(ハード!$F$6:$F$17,H27事業コード表!E79,ハード!$L$6:$L$17)</f>
        <v>0</v>
      </c>
      <c r="G79" s="76"/>
    </row>
    <row r="80" spans="1:7" ht="15" customHeight="1">
      <c r="A80" s="8"/>
      <c r="B80" s="27"/>
      <c r="C80" s="16"/>
      <c r="D80" s="5" t="s">
        <v>14</v>
      </c>
      <c r="E80" s="7" t="s">
        <v>107</v>
      </c>
      <c r="F80" s="47">
        <f>SUMIF(ハード!$F$6:$F$17,H27事業コード表!E80,ハード!$L$6:$L$17)</f>
        <v>0</v>
      </c>
      <c r="G80" s="76"/>
    </row>
    <row r="81" spans="1:8" ht="15" customHeight="1">
      <c r="A81" s="8"/>
      <c r="B81" s="27"/>
      <c r="C81" s="16"/>
      <c r="D81" s="5" t="s">
        <v>16</v>
      </c>
      <c r="E81" s="7" t="s">
        <v>108</v>
      </c>
      <c r="F81" s="47">
        <f>SUMIF(ハード!$F$6:$F$17,H27事業コード表!E81,ハード!$L$6:$L$17)</f>
        <v>0</v>
      </c>
      <c r="G81" s="76"/>
    </row>
    <row r="82" spans="1:8" ht="15" customHeight="1">
      <c r="A82" s="8"/>
      <c r="B82" s="27"/>
      <c r="C82" s="16"/>
      <c r="D82" s="5" t="s">
        <v>18</v>
      </c>
      <c r="E82" s="7" t="s">
        <v>109</v>
      </c>
      <c r="F82" s="47">
        <f>SUMIF(ハード!$F$6:$F$17,H27事業コード表!E82,ハード!$L$6:$L$17)</f>
        <v>0</v>
      </c>
      <c r="G82" s="76"/>
    </row>
    <row r="83" spans="1:8" ht="15" customHeight="1">
      <c r="A83" s="8"/>
      <c r="B83" s="26"/>
      <c r="C83" s="15"/>
      <c r="D83" s="5" t="s">
        <v>20</v>
      </c>
      <c r="E83" s="7" t="s">
        <v>110</v>
      </c>
      <c r="F83" s="47">
        <f>SUMIF(ハード!$F$6:$F$17,H27事業コード表!E83,ハード!$L$6:$L$17)</f>
        <v>0</v>
      </c>
      <c r="G83" s="75"/>
    </row>
    <row r="84" spans="1:8" ht="15" customHeight="1">
      <c r="A84" s="8"/>
      <c r="B84" s="59" t="s">
        <v>111</v>
      </c>
      <c r="C84" s="61" t="s">
        <v>1</v>
      </c>
      <c r="D84" s="61" t="s">
        <v>441</v>
      </c>
      <c r="E84" s="62" t="s">
        <v>112</v>
      </c>
      <c r="F84" s="63">
        <f>SUMIF(ハード!$F$6:$F$17,H27事業コード表!E84,ハード!$L$6:$L$17)</f>
        <v>0</v>
      </c>
      <c r="G84" s="78">
        <f>SUM(F84:F90)</f>
        <v>0</v>
      </c>
      <c r="H84" s="80" t="s">
        <v>619</v>
      </c>
    </row>
    <row r="85" spans="1:8" ht="15" customHeight="1">
      <c r="A85" s="8"/>
      <c r="B85" s="69"/>
      <c r="C85" s="65" t="s">
        <v>8</v>
      </c>
      <c r="D85" s="70" t="s">
        <v>10</v>
      </c>
      <c r="E85" s="62" t="s">
        <v>113</v>
      </c>
      <c r="F85" s="63">
        <f>SUMIF(ハード!$F$6:$F$17,H27事業コード表!E85,ハード!$L$6:$L$17)</f>
        <v>0</v>
      </c>
      <c r="G85" s="78"/>
      <c r="H85" s="80" t="s">
        <v>620</v>
      </c>
    </row>
    <row r="86" spans="1:8" ht="15" customHeight="1">
      <c r="A86" s="8"/>
      <c r="B86" s="69"/>
      <c r="C86" s="60"/>
      <c r="D86" s="70" t="s">
        <v>12</v>
      </c>
      <c r="E86" s="62" t="s">
        <v>114</v>
      </c>
      <c r="F86" s="63">
        <f>SUMIF(ハード!$F$6:$F$17,H27事業コード表!E86,ハード!$L$6:$L$17)</f>
        <v>0</v>
      </c>
      <c r="G86" s="78"/>
    </row>
    <row r="87" spans="1:8" ht="15" customHeight="1">
      <c r="A87" s="8"/>
      <c r="B87" s="69"/>
      <c r="C87" s="60"/>
      <c r="D87" s="70" t="s">
        <v>14</v>
      </c>
      <c r="E87" s="62" t="s">
        <v>115</v>
      </c>
      <c r="F87" s="63">
        <f>SUMIF(ハード!$F$6:$F$17,H27事業コード表!E87,ハード!$L$6:$L$17)</f>
        <v>0</v>
      </c>
      <c r="G87" s="78"/>
    </row>
    <row r="88" spans="1:8" ht="15" customHeight="1">
      <c r="A88" s="8"/>
      <c r="B88" s="69"/>
      <c r="C88" s="60"/>
      <c r="D88" s="70" t="s">
        <v>16</v>
      </c>
      <c r="E88" s="62" t="s">
        <v>116</v>
      </c>
      <c r="F88" s="63">
        <f>SUMIF(ハード!$F$6:$F$17,H27事業コード表!E88,ハード!$L$6:$L$17)</f>
        <v>0</v>
      </c>
      <c r="G88" s="78"/>
    </row>
    <row r="89" spans="1:8" ht="15" customHeight="1">
      <c r="A89" s="8"/>
      <c r="B89" s="69"/>
      <c r="C89" s="60"/>
      <c r="D89" s="70" t="s">
        <v>18</v>
      </c>
      <c r="E89" s="62" t="s">
        <v>117</v>
      </c>
      <c r="F89" s="63">
        <f>SUMIF(ハード!$F$6:$F$17,H27事業コード表!E89,ハード!$L$6:$L$17)</f>
        <v>0</v>
      </c>
      <c r="G89" s="78"/>
    </row>
    <row r="90" spans="1:8" ht="15" customHeight="1">
      <c r="A90" s="8"/>
      <c r="B90" s="71"/>
      <c r="C90" s="68"/>
      <c r="D90" s="70" t="s">
        <v>20</v>
      </c>
      <c r="E90" s="62" t="s">
        <v>118</v>
      </c>
      <c r="F90" s="63">
        <f>SUMIF(ハード!$F$6:$F$17,H27事業コード表!E90,ハード!$L$6:$L$17)</f>
        <v>0</v>
      </c>
      <c r="G90" s="79"/>
    </row>
    <row r="91" spans="1:8" ht="15" customHeight="1">
      <c r="A91" s="4" t="s">
        <v>516</v>
      </c>
      <c r="B91" s="23" t="s">
        <v>119</v>
      </c>
      <c r="C91" s="3" t="s">
        <v>1</v>
      </c>
      <c r="D91" s="6" t="s">
        <v>441</v>
      </c>
      <c r="E91" s="7" t="s">
        <v>120</v>
      </c>
      <c r="F91" s="47">
        <f>SUMIF(ハード!$F$6:$F$17,H27事業コード表!E91,ハード!$L$6:$L$17)</f>
        <v>0</v>
      </c>
      <c r="G91" s="47">
        <f t="shared" ref="G91:G108" si="1">F91</f>
        <v>0</v>
      </c>
    </row>
    <row r="92" spans="1:8" ht="15" customHeight="1">
      <c r="A92" s="8" t="s">
        <v>517</v>
      </c>
      <c r="B92" s="24" t="s">
        <v>121</v>
      </c>
      <c r="C92" s="3" t="s">
        <v>1</v>
      </c>
      <c r="D92" s="6" t="s">
        <v>441</v>
      </c>
      <c r="E92" s="7" t="s">
        <v>122</v>
      </c>
      <c r="F92" s="47">
        <f>SUMIF(ハード!$F$6:$F$17,H27事業コード表!E92,ハード!$L$6:$L$17)</f>
        <v>0</v>
      </c>
      <c r="G92" s="47">
        <f t="shared" si="1"/>
        <v>0</v>
      </c>
    </row>
    <row r="93" spans="1:8" ht="15" customHeight="1">
      <c r="A93" s="8"/>
      <c r="B93" s="25" t="s">
        <v>123</v>
      </c>
      <c r="C93" s="3" t="s">
        <v>1</v>
      </c>
      <c r="D93" s="6" t="s">
        <v>441</v>
      </c>
      <c r="E93" s="7" t="s">
        <v>124</v>
      </c>
      <c r="F93" s="47">
        <f>SUMIF(ハード!$F$6:$F$17,H27事業コード表!E93,ハード!$L$6:$L$17)</f>
        <v>0</v>
      </c>
      <c r="G93" s="47">
        <f t="shared" si="1"/>
        <v>0</v>
      </c>
    </row>
    <row r="94" spans="1:8" ht="15" customHeight="1">
      <c r="A94" s="11"/>
      <c r="B94" s="19" t="s">
        <v>125</v>
      </c>
      <c r="C94" s="14" t="s">
        <v>8</v>
      </c>
      <c r="D94" s="5" t="s">
        <v>10</v>
      </c>
      <c r="E94" s="7" t="s">
        <v>126</v>
      </c>
      <c r="F94" s="47">
        <f>SUMIF(ハード!$F$6:$F$17,H27事業コード表!E94,ハード!$L$6:$L$17)</f>
        <v>0</v>
      </c>
      <c r="G94" s="74">
        <f>SUM(F94:F99)</f>
        <v>0</v>
      </c>
    </row>
    <row r="95" spans="1:8" ht="15" customHeight="1">
      <c r="A95" s="11"/>
      <c r="B95" s="27"/>
      <c r="C95" s="16"/>
      <c r="D95" s="5" t="s">
        <v>12</v>
      </c>
      <c r="E95" s="7" t="s">
        <v>127</v>
      </c>
      <c r="F95" s="47">
        <f>SUMIF(ハード!$F$6:$F$17,H27事業コード表!E95,ハード!$L$6:$L$17)</f>
        <v>0</v>
      </c>
      <c r="G95" s="76"/>
    </row>
    <row r="96" spans="1:8" ht="15" customHeight="1">
      <c r="A96" s="11"/>
      <c r="B96" s="27"/>
      <c r="C96" s="16"/>
      <c r="D96" s="5" t="s">
        <v>14</v>
      </c>
      <c r="E96" s="7" t="s">
        <v>128</v>
      </c>
      <c r="F96" s="47">
        <f>SUMIF(ハード!$F$6:$F$17,H27事業コード表!E96,ハード!$L$6:$L$17)</f>
        <v>0</v>
      </c>
      <c r="G96" s="76"/>
    </row>
    <row r="97" spans="1:8" ht="15" customHeight="1">
      <c r="A97" s="11"/>
      <c r="B97" s="27"/>
      <c r="C97" s="16"/>
      <c r="D97" s="5" t="s">
        <v>16</v>
      </c>
      <c r="E97" s="7" t="s">
        <v>129</v>
      </c>
      <c r="F97" s="47">
        <f>SUMIF(ハード!$F$6:$F$17,H27事業コード表!E97,ハード!$L$6:$L$17)</f>
        <v>0</v>
      </c>
      <c r="G97" s="76"/>
    </row>
    <row r="98" spans="1:8" ht="15" customHeight="1">
      <c r="A98" s="11"/>
      <c r="B98" s="27"/>
      <c r="C98" s="16"/>
      <c r="D98" s="5" t="s">
        <v>18</v>
      </c>
      <c r="E98" s="7" t="s">
        <v>130</v>
      </c>
      <c r="F98" s="47">
        <f>SUMIF(ハード!$F$6:$F$17,H27事業コード表!E98,ハード!$L$6:$L$17)</f>
        <v>0</v>
      </c>
      <c r="G98" s="76"/>
    </row>
    <row r="99" spans="1:8" ht="15" customHeight="1">
      <c r="A99" s="11"/>
      <c r="B99" s="26"/>
      <c r="C99" s="15"/>
      <c r="D99" s="5" t="s">
        <v>20</v>
      </c>
      <c r="E99" s="7" t="s">
        <v>131</v>
      </c>
      <c r="F99" s="47">
        <f>SUMIF(ハード!$F$6:$F$17,H27事業コード表!E99,ハード!$L$6:$L$17)</f>
        <v>0</v>
      </c>
      <c r="G99" s="75"/>
    </row>
    <row r="100" spans="1:8" ht="15" customHeight="1">
      <c r="A100" s="11"/>
      <c r="B100" s="59" t="s">
        <v>132</v>
      </c>
      <c r="C100" s="61" t="s">
        <v>1</v>
      </c>
      <c r="D100" s="70"/>
      <c r="E100" s="62" t="s">
        <v>133</v>
      </c>
      <c r="F100" s="63">
        <f>SUMIF(ハード!$F$6:$F$17,H27事業コード表!E100,ハード!$L$6:$L$17)</f>
        <v>0</v>
      </c>
      <c r="G100" s="78">
        <f>SUM(F100:F106)</f>
        <v>0</v>
      </c>
      <c r="H100" s="80" t="s">
        <v>619</v>
      </c>
    </row>
    <row r="101" spans="1:8" ht="15" customHeight="1">
      <c r="A101" s="11"/>
      <c r="B101" s="69"/>
      <c r="C101" s="65" t="s">
        <v>8</v>
      </c>
      <c r="D101" s="70" t="s">
        <v>10</v>
      </c>
      <c r="E101" s="62" t="s">
        <v>134</v>
      </c>
      <c r="F101" s="63">
        <f>SUMIF(ハード!$F$6:$F$17,H27事業コード表!E101,ハード!$L$6:$L$17)</f>
        <v>0</v>
      </c>
      <c r="G101" s="78"/>
      <c r="H101" s="80" t="s">
        <v>620</v>
      </c>
    </row>
    <row r="102" spans="1:8" ht="15" customHeight="1">
      <c r="A102" s="11"/>
      <c r="B102" s="69"/>
      <c r="C102" s="60"/>
      <c r="D102" s="70" t="s">
        <v>12</v>
      </c>
      <c r="E102" s="62" t="s">
        <v>135</v>
      </c>
      <c r="F102" s="63">
        <f>SUMIF(ハード!$F$6:$F$17,H27事業コード表!E102,ハード!$L$6:$L$17)</f>
        <v>0</v>
      </c>
      <c r="G102" s="78"/>
    </row>
    <row r="103" spans="1:8" ht="15" customHeight="1">
      <c r="A103" s="11"/>
      <c r="B103" s="69"/>
      <c r="C103" s="60"/>
      <c r="D103" s="70" t="s">
        <v>14</v>
      </c>
      <c r="E103" s="62" t="s">
        <v>136</v>
      </c>
      <c r="F103" s="63">
        <f>SUMIF(ハード!$F$6:$F$17,H27事業コード表!E103,ハード!$L$6:$L$17)</f>
        <v>0</v>
      </c>
      <c r="G103" s="78"/>
    </row>
    <row r="104" spans="1:8" ht="15" customHeight="1">
      <c r="A104" s="11"/>
      <c r="B104" s="69"/>
      <c r="C104" s="60"/>
      <c r="D104" s="70" t="s">
        <v>16</v>
      </c>
      <c r="E104" s="62" t="s">
        <v>137</v>
      </c>
      <c r="F104" s="63">
        <f>SUMIF(ハード!$F$6:$F$17,H27事業コード表!E104,ハード!$L$6:$L$17)</f>
        <v>0</v>
      </c>
      <c r="G104" s="78"/>
    </row>
    <row r="105" spans="1:8" ht="15" customHeight="1">
      <c r="A105" s="11"/>
      <c r="B105" s="69"/>
      <c r="C105" s="60"/>
      <c r="D105" s="70" t="s">
        <v>18</v>
      </c>
      <c r="E105" s="62" t="s">
        <v>138</v>
      </c>
      <c r="F105" s="63">
        <f>SUMIF(ハード!$F$6:$F$17,H27事業コード表!E105,ハード!$L$6:$L$17)</f>
        <v>0</v>
      </c>
      <c r="G105" s="78"/>
    </row>
    <row r="106" spans="1:8" ht="15" customHeight="1">
      <c r="A106" s="12"/>
      <c r="B106" s="71"/>
      <c r="C106" s="68"/>
      <c r="D106" s="70" t="s">
        <v>20</v>
      </c>
      <c r="E106" s="62" t="s">
        <v>139</v>
      </c>
      <c r="F106" s="63">
        <f>SUMIF(ハード!$F$6:$F$17,H27事業コード表!E106,ハード!$L$6:$L$17)</f>
        <v>0</v>
      </c>
      <c r="G106" s="79"/>
    </row>
    <row r="107" spans="1:8" ht="15" customHeight="1">
      <c r="A107" s="4" t="s">
        <v>443</v>
      </c>
      <c r="B107" s="18" t="s">
        <v>445</v>
      </c>
      <c r="C107" s="3" t="s">
        <v>1</v>
      </c>
      <c r="D107" s="6" t="s">
        <v>441</v>
      </c>
      <c r="E107" s="7" t="s">
        <v>140</v>
      </c>
      <c r="F107" s="47">
        <f>SUMIF(ハード!$F$6:$F$17,H27事業コード表!E107,ハード!$L$6:$L$17)</f>
        <v>117200000</v>
      </c>
      <c r="G107" s="47">
        <f t="shared" si="1"/>
        <v>117200000</v>
      </c>
    </row>
    <row r="108" spans="1:8" ht="15" customHeight="1">
      <c r="A108" s="8" t="s">
        <v>518</v>
      </c>
      <c r="B108" s="18" t="s">
        <v>141</v>
      </c>
      <c r="C108" s="3" t="s">
        <v>1</v>
      </c>
      <c r="D108" s="6" t="s">
        <v>441</v>
      </c>
      <c r="E108" s="7" t="s">
        <v>142</v>
      </c>
      <c r="F108" s="47">
        <f>SUMIF(ハード!$F$6:$F$17,H27事業コード表!E108,ハード!$L$6:$L$17)</f>
        <v>0</v>
      </c>
      <c r="G108" s="47">
        <f t="shared" si="1"/>
        <v>0</v>
      </c>
    </row>
    <row r="109" spans="1:8" ht="15" customHeight="1">
      <c r="A109" s="11" t="s">
        <v>444</v>
      </c>
      <c r="B109" s="19" t="s">
        <v>143</v>
      </c>
      <c r="C109" s="14" t="s">
        <v>8</v>
      </c>
      <c r="D109" s="5" t="s">
        <v>10</v>
      </c>
      <c r="E109" s="7" t="s">
        <v>144</v>
      </c>
      <c r="F109" s="47">
        <f>SUMIF(ハード!$F$6:$F$17,H27事業コード表!E109,ハード!$L$6:$L$17)</f>
        <v>0</v>
      </c>
      <c r="G109" s="74">
        <f>SUM(F109:F114)</f>
        <v>0</v>
      </c>
    </row>
    <row r="110" spans="1:8" ht="15" customHeight="1">
      <c r="A110" s="11"/>
      <c r="B110" s="27"/>
      <c r="C110" s="16"/>
      <c r="D110" s="5" t="s">
        <v>12</v>
      </c>
      <c r="E110" s="7" t="s">
        <v>145</v>
      </c>
      <c r="F110" s="47">
        <f>SUMIF(ハード!$F$6:$F$17,H27事業コード表!E110,ハード!$L$6:$L$17)</f>
        <v>0</v>
      </c>
      <c r="G110" s="76"/>
    </row>
    <row r="111" spans="1:8" ht="15" customHeight="1">
      <c r="A111" s="11"/>
      <c r="B111" s="27"/>
      <c r="C111" s="16"/>
      <c r="D111" s="5" t="s">
        <v>14</v>
      </c>
      <c r="E111" s="7" t="s">
        <v>146</v>
      </c>
      <c r="F111" s="47">
        <f>SUMIF(ハード!$F$6:$F$17,H27事業コード表!E111,ハード!$L$6:$L$17)</f>
        <v>0</v>
      </c>
      <c r="G111" s="76"/>
    </row>
    <row r="112" spans="1:8" ht="15" customHeight="1">
      <c r="A112" s="11"/>
      <c r="B112" s="27"/>
      <c r="C112" s="16"/>
      <c r="D112" s="5" t="s">
        <v>16</v>
      </c>
      <c r="E112" s="7" t="s">
        <v>147</v>
      </c>
      <c r="F112" s="47">
        <f>SUMIF(ハード!$F$6:$F$17,H27事業コード表!E112,ハード!$L$6:$L$17)</f>
        <v>0</v>
      </c>
      <c r="G112" s="76"/>
    </row>
    <row r="113" spans="1:8" ht="15" customHeight="1">
      <c r="A113" s="11"/>
      <c r="B113" s="27"/>
      <c r="C113" s="16"/>
      <c r="D113" s="5" t="s">
        <v>18</v>
      </c>
      <c r="E113" s="7" t="s">
        <v>148</v>
      </c>
      <c r="F113" s="47">
        <f>SUMIF(ハード!$F$6:$F$17,H27事業コード表!E113,ハード!$L$6:$L$17)</f>
        <v>0</v>
      </c>
      <c r="G113" s="76"/>
    </row>
    <row r="114" spans="1:8" ht="15" customHeight="1">
      <c r="A114" s="11"/>
      <c r="B114" s="26"/>
      <c r="C114" s="15"/>
      <c r="D114" s="5" t="s">
        <v>20</v>
      </c>
      <c r="E114" s="7" t="s">
        <v>149</v>
      </c>
      <c r="F114" s="47">
        <f>SUMIF(ハード!$F$6:$F$17,H27事業コード表!E114,ハード!$L$6:$L$17)</f>
        <v>0</v>
      </c>
      <c r="G114" s="75"/>
    </row>
    <row r="115" spans="1:8" ht="15" customHeight="1">
      <c r="A115" s="11"/>
      <c r="B115" s="59" t="s">
        <v>150</v>
      </c>
      <c r="C115" s="61" t="s">
        <v>1</v>
      </c>
      <c r="D115" s="61" t="s">
        <v>441</v>
      </c>
      <c r="E115" s="62" t="s">
        <v>151</v>
      </c>
      <c r="F115" s="63">
        <f>SUMIF(ハード!$F$6:$F$17,H27事業コード表!E115,ハード!$L$6:$L$17)</f>
        <v>0</v>
      </c>
      <c r="G115" s="78">
        <f>SUM(F115:F121)</f>
        <v>0</v>
      </c>
      <c r="H115" s="80" t="s">
        <v>619</v>
      </c>
    </row>
    <row r="116" spans="1:8" ht="15" customHeight="1">
      <c r="A116" s="11"/>
      <c r="B116" s="69"/>
      <c r="C116" s="65" t="s">
        <v>8</v>
      </c>
      <c r="D116" s="70" t="s">
        <v>10</v>
      </c>
      <c r="E116" s="62" t="s">
        <v>152</v>
      </c>
      <c r="F116" s="63">
        <f>SUMIF(ハード!$F$6:$F$17,H27事業コード表!E116,ハード!$L$6:$L$17)</f>
        <v>0</v>
      </c>
      <c r="G116" s="78"/>
      <c r="H116" s="80" t="s">
        <v>620</v>
      </c>
    </row>
    <row r="117" spans="1:8" ht="15" customHeight="1">
      <c r="A117" s="11"/>
      <c r="B117" s="69"/>
      <c r="C117" s="60"/>
      <c r="D117" s="70" t="s">
        <v>12</v>
      </c>
      <c r="E117" s="62" t="s">
        <v>153</v>
      </c>
      <c r="F117" s="63">
        <f>SUMIF(ハード!$F$6:$F$17,H27事業コード表!E117,ハード!$L$6:$L$17)</f>
        <v>0</v>
      </c>
      <c r="G117" s="78"/>
    </row>
    <row r="118" spans="1:8" ht="15" customHeight="1">
      <c r="A118" s="11"/>
      <c r="B118" s="69"/>
      <c r="C118" s="60"/>
      <c r="D118" s="70" t="s">
        <v>14</v>
      </c>
      <c r="E118" s="62" t="s">
        <v>154</v>
      </c>
      <c r="F118" s="63">
        <f>SUMIF(ハード!$F$6:$F$17,H27事業コード表!E118,ハード!$L$6:$L$17)</f>
        <v>0</v>
      </c>
      <c r="G118" s="78"/>
    </row>
    <row r="119" spans="1:8" ht="15" customHeight="1">
      <c r="A119" s="11"/>
      <c r="B119" s="69"/>
      <c r="C119" s="60"/>
      <c r="D119" s="70" t="s">
        <v>16</v>
      </c>
      <c r="E119" s="62" t="s">
        <v>155</v>
      </c>
      <c r="F119" s="63">
        <f>SUMIF(ハード!$F$6:$F$17,H27事業コード表!E119,ハード!$L$6:$L$17)</f>
        <v>0</v>
      </c>
      <c r="G119" s="78"/>
    </row>
    <row r="120" spans="1:8" ht="15" customHeight="1">
      <c r="A120" s="11"/>
      <c r="B120" s="69"/>
      <c r="C120" s="60"/>
      <c r="D120" s="70" t="s">
        <v>18</v>
      </c>
      <c r="E120" s="62" t="s">
        <v>156</v>
      </c>
      <c r="F120" s="63">
        <f>SUMIF(ハード!$F$6:$F$17,H27事業コード表!E120,ハード!$L$6:$L$17)</f>
        <v>0</v>
      </c>
      <c r="G120" s="78"/>
    </row>
    <row r="121" spans="1:8" ht="15" customHeight="1">
      <c r="A121" s="12"/>
      <c r="B121" s="71"/>
      <c r="C121" s="60"/>
      <c r="D121" s="70" t="s">
        <v>20</v>
      </c>
      <c r="E121" s="62" t="s">
        <v>157</v>
      </c>
      <c r="F121" s="63">
        <f>SUMIF(ハード!$F$6:$F$17,H27事業コード表!E121,ハード!$L$6:$L$17)</f>
        <v>0</v>
      </c>
      <c r="G121" s="79"/>
    </row>
    <row r="122" spans="1:8" ht="15" customHeight="1">
      <c r="A122" s="13" t="s">
        <v>158</v>
      </c>
      <c r="B122" s="20" t="s">
        <v>159</v>
      </c>
      <c r="C122" s="14" t="s">
        <v>1</v>
      </c>
      <c r="D122" s="9" t="s">
        <v>160</v>
      </c>
      <c r="E122" s="7" t="s">
        <v>161</v>
      </c>
      <c r="F122" s="77">
        <f>SUMIF(ハード!$F$6:$F$17,H27事業コード表!E122,ハード!$L$6:$L$17)</f>
        <v>0</v>
      </c>
      <c r="G122" s="74">
        <f>SUM(F122:F126)</f>
        <v>15800000</v>
      </c>
    </row>
    <row r="123" spans="1:8" ht="15" customHeight="1">
      <c r="A123" s="11"/>
      <c r="B123" s="21"/>
      <c r="C123" s="16"/>
      <c r="D123" s="9" t="s">
        <v>162</v>
      </c>
      <c r="E123" s="7" t="s">
        <v>163</v>
      </c>
      <c r="F123" s="77">
        <f>SUMIF(ハード!$F$6:$F$17,H27事業コード表!E123,ハード!$L$6:$L$17)</f>
        <v>15800000</v>
      </c>
      <c r="G123" s="76"/>
    </row>
    <row r="124" spans="1:8" ht="15" customHeight="1">
      <c r="A124" s="11"/>
      <c r="B124" s="21"/>
      <c r="C124" s="16"/>
      <c r="D124" s="9" t="s">
        <v>164</v>
      </c>
      <c r="E124" s="7" t="s">
        <v>165</v>
      </c>
      <c r="F124" s="77">
        <f>SUMIF(ハード!$F$6:$F$17,H27事業コード表!E124,ハード!$L$6:$L$17)</f>
        <v>0</v>
      </c>
      <c r="G124" s="76"/>
    </row>
    <row r="125" spans="1:8" ht="15" customHeight="1">
      <c r="A125" s="11"/>
      <c r="B125" s="21"/>
      <c r="C125" s="16"/>
      <c r="D125" s="9" t="s">
        <v>166</v>
      </c>
      <c r="E125" s="7" t="s">
        <v>167</v>
      </c>
      <c r="F125" s="77">
        <f>SUMIF(ハード!$F$6:$F$17,H27事業コード表!E125,ハード!$L$6:$L$17)</f>
        <v>0</v>
      </c>
      <c r="G125" s="76"/>
    </row>
    <row r="126" spans="1:8" ht="15" customHeight="1">
      <c r="A126" s="11"/>
      <c r="B126" s="22"/>
      <c r="C126" s="15"/>
      <c r="D126" s="9" t="s">
        <v>168</v>
      </c>
      <c r="E126" s="7" t="s">
        <v>169</v>
      </c>
      <c r="F126" s="77">
        <f>SUMIF(ハード!$F$6:$F$17,H27事業コード表!E126,ハード!$L$6:$L$17)</f>
        <v>0</v>
      </c>
      <c r="G126" s="76"/>
    </row>
    <row r="127" spans="1:8" ht="15" customHeight="1">
      <c r="A127" s="11"/>
      <c r="B127" s="20" t="s">
        <v>170</v>
      </c>
      <c r="C127" s="16" t="s">
        <v>1</v>
      </c>
      <c r="D127" s="9" t="s">
        <v>467</v>
      </c>
      <c r="E127" s="7" t="s">
        <v>171</v>
      </c>
      <c r="F127" s="77">
        <f>SUMIF(ハード!$F$6:$F$17,H27事業コード表!E127,ハード!$L$6:$L$17)</f>
        <v>0</v>
      </c>
      <c r="G127" s="74">
        <f>SUM(F127:F133)</f>
        <v>0</v>
      </c>
    </row>
    <row r="128" spans="1:8" ht="15" customHeight="1">
      <c r="A128" s="11"/>
      <c r="B128" s="21"/>
      <c r="C128" s="16"/>
      <c r="D128" s="9" t="s">
        <v>468</v>
      </c>
      <c r="E128" s="7" t="s">
        <v>172</v>
      </c>
      <c r="F128" s="77">
        <f>SUMIF(ハード!$F$6:$F$17,H27事業コード表!E128,ハード!$L$6:$L$17)</f>
        <v>0</v>
      </c>
      <c r="G128" s="76"/>
    </row>
    <row r="129" spans="1:7" ht="15" customHeight="1">
      <c r="A129" s="11"/>
      <c r="B129" s="21"/>
      <c r="C129" s="16"/>
      <c r="D129" s="9" t="s">
        <v>173</v>
      </c>
      <c r="E129" s="7" t="s">
        <v>174</v>
      </c>
      <c r="F129" s="77">
        <f>SUMIF(ハード!$F$6:$F$17,H27事業コード表!E129,ハード!$L$6:$L$17)</f>
        <v>0</v>
      </c>
      <c r="G129" s="76"/>
    </row>
    <row r="130" spans="1:7" ht="15" customHeight="1">
      <c r="A130" s="11"/>
      <c r="B130" s="21"/>
      <c r="C130" s="16"/>
      <c r="D130" s="9" t="s">
        <v>175</v>
      </c>
      <c r="E130" s="7" t="s">
        <v>176</v>
      </c>
      <c r="F130" s="77">
        <f>SUMIF(ハード!$F$6:$F$17,H27事業コード表!E130,ハード!$L$6:$L$17)</f>
        <v>0</v>
      </c>
      <c r="G130" s="76"/>
    </row>
    <row r="131" spans="1:7" ht="15" customHeight="1">
      <c r="A131" s="11"/>
      <c r="B131" s="21"/>
      <c r="C131" s="16"/>
      <c r="D131" s="9" t="s">
        <v>519</v>
      </c>
      <c r="E131" s="7" t="s">
        <v>177</v>
      </c>
      <c r="F131" s="77">
        <f>SUMIF(ハード!$F$6:$F$17,H27事業コード表!E131,ハード!$L$6:$L$17)</f>
        <v>0</v>
      </c>
      <c r="G131" s="76"/>
    </row>
    <row r="132" spans="1:7" ht="15" customHeight="1">
      <c r="A132" s="11"/>
      <c r="B132" s="21"/>
      <c r="C132" s="16"/>
      <c r="D132" s="9" t="s">
        <v>178</v>
      </c>
      <c r="E132" s="7" t="s">
        <v>179</v>
      </c>
      <c r="F132" s="77">
        <f>SUMIF(ハード!$F$6:$F$17,H27事業コード表!E132,ハード!$L$6:$L$17)</f>
        <v>0</v>
      </c>
      <c r="G132" s="76"/>
    </row>
    <row r="133" spans="1:7" ht="15" customHeight="1">
      <c r="A133" s="11"/>
      <c r="B133" s="22"/>
      <c r="C133" s="15"/>
      <c r="D133" s="9" t="s">
        <v>180</v>
      </c>
      <c r="E133" s="7" t="s">
        <v>181</v>
      </c>
      <c r="F133" s="77">
        <f>SUMIF(ハード!$F$6:$F$17,H27事業コード表!E133,ハード!$L$6:$L$17)</f>
        <v>0</v>
      </c>
      <c r="G133" s="75"/>
    </row>
    <row r="134" spans="1:7" ht="15" customHeight="1">
      <c r="A134" s="11"/>
      <c r="B134" s="18" t="s">
        <v>182</v>
      </c>
      <c r="C134" s="17" t="s">
        <v>1</v>
      </c>
      <c r="D134" s="6" t="s">
        <v>441</v>
      </c>
      <c r="E134" s="7" t="s">
        <v>183</v>
      </c>
      <c r="F134" s="47">
        <f>SUMIF(ハード!$F$6:$F$17,H27事業コード表!E134,ハード!$L$6:$L$17)</f>
        <v>0</v>
      </c>
      <c r="G134" s="75">
        <f t="shared" ref="G134" si="2">F134</f>
        <v>0</v>
      </c>
    </row>
    <row r="135" spans="1:7" ht="15" customHeight="1">
      <c r="A135" s="11"/>
      <c r="B135" s="19" t="s">
        <v>184</v>
      </c>
      <c r="C135" s="14" t="s">
        <v>8</v>
      </c>
      <c r="D135" s="5" t="s">
        <v>10</v>
      </c>
      <c r="E135" s="7" t="s">
        <v>185</v>
      </c>
      <c r="F135" s="47">
        <f>SUMIF(ハード!$F$6:$F$17,H27事業コード表!E135,ハード!$L$6:$L$17)</f>
        <v>0</v>
      </c>
      <c r="G135" s="74">
        <f>SUM(F135:F140)</f>
        <v>0</v>
      </c>
    </row>
    <row r="136" spans="1:7" ht="15" customHeight="1">
      <c r="A136" s="11"/>
      <c r="B136" s="27"/>
      <c r="C136" s="16"/>
      <c r="D136" s="5" t="s">
        <v>12</v>
      </c>
      <c r="E136" s="7" t="s">
        <v>186</v>
      </c>
      <c r="F136" s="47">
        <f>SUMIF(ハード!$F$6:$F$17,H27事業コード表!E136,ハード!$L$6:$L$17)</f>
        <v>0</v>
      </c>
      <c r="G136" s="76"/>
    </row>
    <row r="137" spans="1:7" ht="15" customHeight="1">
      <c r="A137" s="11"/>
      <c r="B137" s="27"/>
      <c r="C137" s="16"/>
      <c r="D137" s="5" t="s">
        <v>14</v>
      </c>
      <c r="E137" s="7" t="s">
        <v>187</v>
      </c>
      <c r="F137" s="47">
        <f>SUMIF(ハード!$F$6:$F$17,H27事業コード表!E137,ハード!$L$6:$L$17)</f>
        <v>0</v>
      </c>
      <c r="G137" s="76"/>
    </row>
    <row r="138" spans="1:7" ht="15" customHeight="1">
      <c r="A138" s="11"/>
      <c r="B138" s="27"/>
      <c r="C138" s="16"/>
      <c r="D138" s="5" t="s">
        <v>16</v>
      </c>
      <c r="E138" s="7" t="s">
        <v>188</v>
      </c>
      <c r="F138" s="47">
        <f>SUMIF(ハード!$F$6:$F$17,H27事業コード表!E138,ハード!$L$6:$L$17)</f>
        <v>0</v>
      </c>
      <c r="G138" s="76"/>
    </row>
    <row r="139" spans="1:7" ht="15" customHeight="1">
      <c r="A139" s="11"/>
      <c r="B139" s="27"/>
      <c r="C139" s="16"/>
      <c r="D139" s="5" t="s">
        <v>18</v>
      </c>
      <c r="E139" s="7" t="s">
        <v>189</v>
      </c>
      <c r="F139" s="47">
        <f>SUMIF(ハード!$F$6:$F$17,H27事業コード表!E139,ハード!$L$6:$L$17)</f>
        <v>0</v>
      </c>
      <c r="G139" s="76"/>
    </row>
    <row r="140" spans="1:7" ht="15" customHeight="1">
      <c r="A140" s="11"/>
      <c r="B140" s="26"/>
      <c r="C140" s="16"/>
      <c r="D140" s="5" t="s">
        <v>20</v>
      </c>
      <c r="E140" s="7" t="s">
        <v>190</v>
      </c>
      <c r="F140" s="47">
        <f>SUMIF(ハード!$F$6:$F$17,H27事業コード表!E140,ハード!$L$6:$L$17)</f>
        <v>0</v>
      </c>
      <c r="G140" s="75"/>
    </row>
    <row r="141" spans="1:7" ht="15" customHeight="1">
      <c r="A141" s="11"/>
      <c r="B141" s="19" t="s">
        <v>191</v>
      </c>
      <c r="C141" s="14" t="s">
        <v>8</v>
      </c>
      <c r="D141" s="5" t="s">
        <v>10</v>
      </c>
      <c r="E141" s="7" t="s">
        <v>192</v>
      </c>
      <c r="F141" s="47">
        <f>SUMIF(ハード!$F$6:$F$17,H27事業コード表!E141,ハード!$L$6:$L$17)</f>
        <v>0</v>
      </c>
      <c r="G141" s="74">
        <f>SUM(F141:F146)</f>
        <v>0</v>
      </c>
    </row>
    <row r="142" spans="1:7" ht="15" customHeight="1">
      <c r="A142" s="11"/>
      <c r="B142" s="27"/>
      <c r="C142" s="16"/>
      <c r="D142" s="5" t="s">
        <v>12</v>
      </c>
      <c r="E142" s="7" t="s">
        <v>193</v>
      </c>
      <c r="F142" s="47">
        <f>SUMIF(ハード!$F$6:$F$17,H27事業コード表!E142,ハード!$L$6:$L$17)</f>
        <v>0</v>
      </c>
      <c r="G142" s="76"/>
    </row>
    <row r="143" spans="1:7" ht="15" customHeight="1">
      <c r="A143" s="11"/>
      <c r="B143" s="27"/>
      <c r="C143" s="16"/>
      <c r="D143" s="5" t="s">
        <v>14</v>
      </c>
      <c r="E143" s="7" t="s">
        <v>194</v>
      </c>
      <c r="F143" s="47">
        <f>SUMIF(ハード!$F$6:$F$17,H27事業コード表!E143,ハード!$L$6:$L$17)</f>
        <v>0</v>
      </c>
      <c r="G143" s="76"/>
    </row>
    <row r="144" spans="1:7" ht="15" customHeight="1">
      <c r="A144" s="11"/>
      <c r="B144" s="27"/>
      <c r="C144" s="16"/>
      <c r="D144" s="5" t="s">
        <v>16</v>
      </c>
      <c r="E144" s="7" t="s">
        <v>195</v>
      </c>
      <c r="F144" s="47">
        <f>SUMIF(ハード!$F$6:$F$17,H27事業コード表!E144,ハード!$L$6:$L$17)</f>
        <v>0</v>
      </c>
      <c r="G144" s="76"/>
    </row>
    <row r="145" spans="1:7" ht="15" customHeight="1">
      <c r="A145" s="11"/>
      <c r="B145" s="27"/>
      <c r="C145" s="16"/>
      <c r="D145" s="5" t="s">
        <v>18</v>
      </c>
      <c r="E145" s="7" t="s">
        <v>196</v>
      </c>
      <c r="F145" s="47">
        <f>SUMIF(ハード!$F$6:$F$17,H27事業コード表!E145,ハード!$L$6:$L$17)</f>
        <v>0</v>
      </c>
      <c r="G145" s="76"/>
    </row>
    <row r="146" spans="1:7" ht="15" customHeight="1">
      <c r="A146" s="11"/>
      <c r="B146" s="26"/>
      <c r="C146" s="16"/>
      <c r="D146" s="5" t="s">
        <v>20</v>
      </c>
      <c r="E146" s="7" t="s">
        <v>197</v>
      </c>
      <c r="F146" s="47">
        <f>SUMIF(ハード!$F$6:$F$17,H27事業コード表!E146,ハード!$L$6:$L$17)</f>
        <v>0</v>
      </c>
      <c r="G146" s="75"/>
    </row>
    <row r="147" spans="1:7" ht="15" customHeight="1">
      <c r="A147" s="11"/>
      <c r="B147" s="19" t="s">
        <v>198</v>
      </c>
      <c r="C147" s="14" t="s">
        <v>8</v>
      </c>
      <c r="D147" s="5" t="s">
        <v>10</v>
      </c>
      <c r="E147" s="7" t="s">
        <v>199</v>
      </c>
      <c r="F147" s="47">
        <f>SUMIF(ハード!$F$6:$F$17,H27事業コード表!E147,ハード!$L$6:$L$17)</f>
        <v>0</v>
      </c>
      <c r="G147" s="74">
        <f>SUM(F147:F152)</f>
        <v>0</v>
      </c>
    </row>
    <row r="148" spans="1:7" ht="15" customHeight="1">
      <c r="A148" s="11"/>
      <c r="B148" s="27"/>
      <c r="C148" s="16"/>
      <c r="D148" s="5" t="s">
        <v>12</v>
      </c>
      <c r="E148" s="7" t="s">
        <v>200</v>
      </c>
      <c r="F148" s="47">
        <f>SUMIF(ハード!$F$6:$F$17,H27事業コード表!E148,ハード!$L$6:$L$17)</f>
        <v>0</v>
      </c>
      <c r="G148" s="76"/>
    </row>
    <row r="149" spans="1:7" ht="15" customHeight="1">
      <c r="A149" s="11"/>
      <c r="B149" s="27"/>
      <c r="C149" s="16"/>
      <c r="D149" s="5" t="s">
        <v>14</v>
      </c>
      <c r="E149" s="7" t="s">
        <v>201</v>
      </c>
      <c r="F149" s="47">
        <f>SUMIF(ハード!$F$6:$F$17,H27事業コード表!E149,ハード!$L$6:$L$17)</f>
        <v>0</v>
      </c>
      <c r="G149" s="76"/>
    </row>
    <row r="150" spans="1:7" ht="15" customHeight="1">
      <c r="A150" s="11"/>
      <c r="B150" s="27"/>
      <c r="C150" s="16"/>
      <c r="D150" s="5" t="s">
        <v>16</v>
      </c>
      <c r="E150" s="7" t="s">
        <v>202</v>
      </c>
      <c r="F150" s="47">
        <f>SUMIF(ハード!$F$6:$F$17,H27事業コード表!E150,ハード!$L$6:$L$17)</f>
        <v>0</v>
      </c>
      <c r="G150" s="76"/>
    </row>
    <row r="151" spans="1:7" ht="15" customHeight="1">
      <c r="A151" s="11"/>
      <c r="B151" s="27"/>
      <c r="C151" s="16"/>
      <c r="D151" s="5" t="s">
        <v>18</v>
      </c>
      <c r="E151" s="7" t="s">
        <v>203</v>
      </c>
      <c r="F151" s="47">
        <f>SUMIF(ハード!$F$6:$F$17,H27事業コード表!E151,ハード!$L$6:$L$17)</f>
        <v>0</v>
      </c>
      <c r="G151" s="76"/>
    </row>
    <row r="152" spans="1:7" ht="15" customHeight="1">
      <c r="A152" s="11"/>
      <c r="B152" s="26"/>
      <c r="C152" s="16"/>
      <c r="D152" s="5" t="s">
        <v>20</v>
      </c>
      <c r="E152" s="7" t="s">
        <v>204</v>
      </c>
      <c r="F152" s="47">
        <f>SUMIF(ハード!$F$6:$F$17,H27事業コード表!E152,ハード!$L$6:$L$17)</f>
        <v>0</v>
      </c>
      <c r="G152" s="75"/>
    </row>
    <row r="153" spans="1:7" ht="15" customHeight="1">
      <c r="A153" s="11"/>
      <c r="B153" s="19" t="s">
        <v>205</v>
      </c>
      <c r="C153" s="14" t="s">
        <v>8</v>
      </c>
      <c r="D153" s="5" t="s">
        <v>10</v>
      </c>
      <c r="E153" s="7" t="s">
        <v>206</v>
      </c>
      <c r="F153" s="47">
        <f>SUMIF(ハード!$F$6:$F$17,H27事業コード表!E153,ハード!$L$6:$L$17)</f>
        <v>0</v>
      </c>
      <c r="G153" s="74">
        <f>SUM(F153:F158)</f>
        <v>0</v>
      </c>
    </row>
    <row r="154" spans="1:7" ht="15" customHeight="1">
      <c r="A154" s="11"/>
      <c r="B154" s="27"/>
      <c r="C154" s="16"/>
      <c r="D154" s="5" t="s">
        <v>12</v>
      </c>
      <c r="E154" s="7" t="s">
        <v>207</v>
      </c>
      <c r="F154" s="47">
        <f>SUMIF(ハード!$F$6:$F$17,H27事業コード表!E154,ハード!$L$6:$L$17)</f>
        <v>0</v>
      </c>
      <c r="G154" s="76"/>
    </row>
    <row r="155" spans="1:7" ht="15" customHeight="1">
      <c r="A155" s="11"/>
      <c r="B155" s="27"/>
      <c r="C155" s="16"/>
      <c r="D155" s="5" t="s">
        <v>14</v>
      </c>
      <c r="E155" s="7" t="s">
        <v>208</v>
      </c>
      <c r="F155" s="47">
        <f>SUMIF(ハード!$F$6:$F$17,H27事業コード表!E155,ハード!$L$6:$L$17)</f>
        <v>0</v>
      </c>
      <c r="G155" s="76"/>
    </row>
    <row r="156" spans="1:7" ht="15" customHeight="1">
      <c r="A156" s="11"/>
      <c r="B156" s="27"/>
      <c r="C156" s="16"/>
      <c r="D156" s="5" t="s">
        <v>16</v>
      </c>
      <c r="E156" s="7" t="s">
        <v>209</v>
      </c>
      <c r="F156" s="47">
        <f>SUMIF(ハード!$F$6:$F$17,H27事業コード表!E156,ハード!$L$6:$L$17)</f>
        <v>0</v>
      </c>
      <c r="G156" s="76"/>
    </row>
    <row r="157" spans="1:7" ht="15" customHeight="1">
      <c r="A157" s="11"/>
      <c r="B157" s="27"/>
      <c r="C157" s="16"/>
      <c r="D157" s="5" t="s">
        <v>18</v>
      </c>
      <c r="E157" s="7" t="s">
        <v>210</v>
      </c>
      <c r="F157" s="47">
        <f>SUMIF(ハード!$F$6:$F$17,H27事業コード表!E157,ハード!$L$6:$L$17)</f>
        <v>0</v>
      </c>
      <c r="G157" s="76"/>
    </row>
    <row r="158" spans="1:7" ht="15" customHeight="1">
      <c r="A158" s="11"/>
      <c r="B158" s="26"/>
      <c r="C158" s="16"/>
      <c r="D158" s="5" t="s">
        <v>20</v>
      </c>
      <c r="E158" s="7" t="s">
        <v>211</v>
      </c>
      <c r="F158" s="47">
        <f>SUMIF(ハード!$F$6:$F$17,H27事業コード表!E158,ハード!$L$6:$L$17)</f>
        <v>0</v>
      </c>
      <c r="G158" s="75"/>
    </row>
    <row r="159" spans="1:7" ht="15" customHeight="1">
      <c r="A159" s="11"/>
      <c r="B159" s="19" t="s">
        <v>212</v>
      </c>
      <c r="C159" s="14" t="s">
        <v>8</v>
      </c>
      <c r="D159" s="5" t="s">
        <v>10</v>
      </c>
      <c r="E159" s="7" t="s">
        <v>213</v>
      </c>
      <c r="F159" s="47">
        <f>SUMIF(ハード!$F$6:$F$17,H27事業コード表!E159,ハード!$L$6:$L$17)</f>
        <v>0</v>
      </c>
      <c r="G159" s="74">
        <f>SUM(F159:F164)</f>
        <v>0</v>
      </c>
    </row>
    <row r="160" spans="1:7" ht="15" customHeight="1">
      <c r="A160" s="11"/>
      <c r="B160" s="27"/>
      <c r="C160" s="16"/>
      <c r="D160" s="5" t="s">
        <v>12</v>
      </c>
      <c r="E160" s="7" t="s">
        <v>214</v>
      </c>
      <c r="F160" s="47">
        <f>SUMIF(ハード!$F$6:$F$17,H27事業コード表!E160,ハード!$L$6:$L$17)</f>
        <v>0</v>
      </c>
      <c r="G160" s="76"/>
    </row>
    <row r="161" spans="1:7" ht="15" customHeight="1">
      <c r="A161" s="11"/>
      <c r="B161" s="27"/>
      <c r="C161" s="16"/>
      <c r="D161" s="5" t="s">
        <v>14</v>
      </c>
      <c r="E161" s="7" t="s">
        <v>215</v>
      </c>
      <c r="F161" s="47">
        <f>SUMIF(ハード!$F$6:$F$17,H27事業コード表!E161,ハード!$L$6:$L$17)</f>
        <v>0</v>
      </c>
      <c r="G161" s="76"/>
    </row>
    <row r="162" spans="1:7" ht="15" customHeight="1">
      <c r="A162" s="11"/>
      <c r="B162" s="27"/>
      <c r="C162" s="16"/>
      <c r="D162" s="5" t="s">
        <v>16</v>
      </c>
      <c r="E162" s="7" t="s">
        <v>216</v>
      </c>
      <c r="F162" s="47">
        <f>SUMIF(ハード!$F$6:$F$17,H27事業コード表!E162,ハード!$L$6:$L$17)</f>
        <v>0</v>
      </c>
      <c r="G162" s="76"/>
    </row>
    <row r="163" spans="1:7" ht="15" customHeight="1">
      <c r="A163" s="11"/>
      <c r="B163" s="27"/>
      <c r="C163" s="16"/>
      <c r="D163" s="5" t="s">
        <v>18</v>
      </c>
      <c r="E163" s="7" t="s">
        <v>217</v>
      </c>
      <c r="F163" s="47">
        <f>SUMIF(ハード!$F$6:$F$17,H27事業コード表!E163,ハード!$L$6:$L$17)</f>
        <v>0</v>
      </c>
      <c r="G163" s="76"/>
    </row>
    <row r="164" spans="1:7" ht="15" customHeight="1">
      <c r="A164" s="11"/>
      <c r="B164" s="26"/>
      <c r="C164" s="16"/>
      <c r="D164" s="5" t="s">
        <v>20</v>
      </c>
      <c r="E164" s="7" t="s">
        <v>218</v>
      </c>
      <c r="F164" s="47">
        <f>SUMIF(ハード!$F$6:$F$17,H27事業コード表!E164,ハード!$L$6:$L$17)</f>
        <v>0</v>
      </c>
      <c r="G164" s="76"/>
    </row>
    <row r="165" spans="1:7" ht="15" customHeight="1">
      <c r="A165" s="11"/>
      <c r="B165" s="20" t="s">
        <v>504</v>
      </c>
      <c r="C165" s="14" t="s">
        <v>8</v>
      </c>
      <c r="D165" s="9" t="s">
        <v>520</v>
      </c>
      <c r="E165" s="7" t="s">
        <v>219</v>
      </c>
      <c r="F165" s="77">
        <f>SUMIF(ハード!$F$6:$F$17,H27事業コード表!E165,ハード!$L$6:$L$17)</f>
        <v>0</v>
      </c>
      <c r="G165" s="74">
        <f>SUM(F165:F199)</f>
        <v>0</v>
      </c>
    </row>
    <row r="166" spans="1:7" ht="15" customHeight="1">
      <c r="A166" s="11"/>
      <c r="B166" s="21" t="s">
        <v>505</v>
      </c>
      <c r="C166" s="16"/>
      <c r="D166" s="9" t="s">
        <v>521</v>
      </c>
      <c r="E166" s="7" t="s">
        <v>220</v>
      </c>
      <c r="F166" s="77">
        <f>SUMIF(ハード!$F$6:$F$17,H27事業コード表!E166,ハード!$L$6:$L$17)</f>
        <v>0</v>
      </c>
      <c r="G166" s="76"/>
    </row>
    <row r="167" spans="1:7" ht="15" customHeight="1">
      <c r="A167" s="11"/>
      <c r="B167" s="21" t="s">
        <v>506</v>
      </c>
      <c r="C167" s="16"/>
      <c r="D167" s="9" t="s">
        <v>469</v>
      </c>
      <c r="E167" s="7" t="s">
        <v>221</v>
      </c>
      <c r="F167" s="77">
        <f>SUMIF(ハード!$F$6:$F$17,H27事業コード表!E167,ハード!$L$6:$L$17)</f>
        <v>0</v>
      </c>
      <c r="G167" s="76"/>
    </row>
    <row r="168" spans="1:7" ht="15" customHeight="1">
      <c r="A168" s="11"/>
      <c r="B168" s="21"/>
      <c r="C168" s="15"/>
      <c r="D168" s="9" t="s">
        <v>222</v>
      </c>
      <c r="E168" s="7" t="s">
        <v>223</v>
      </c>
      <c r="F168" s="77">
        <f>SUMIF(ハード!$F$6:$F$17,H27事業コード表!E168,ハード!$L$6:$L$17)</f>
        <v>0</v>
      </c>
      <c r="G168" s="76"/>
    </row>
    <row r="169" spans="1:7" ht="15" customHeight="1">
      <c r="A169" s="11"/>
      <c r="B169" s="20" t="s">
        <v>504</v>
      </c>
      <c r="C169" s="16" t="s">
        <v>8</v>
      </c>
      <c r="D169" s="9" t="s">
        <v>520</v>
      </c>
      <c r="E169" s="7" t="s">
        <v>224</v>
      </c>
      <c r="F169" s="77">
        <f>SUMIF(ハード!$F$6:$F$17,H27事業コード表!E169,ハード!$L$6:$L$17)</f>
        <v>0</v>
      </c>
      <c r="G169" s="76"/>
    </row>
    <row r="170" spans="1:7" ht="15" customHeight="1">
      <c r="A170" s="11"/>
      <c r="B170" s="21" t="s">
        <v>505</v>
      </c>
      <c r="C170" s="16"/>
      <c r="D170" s="9" t="s">
        <v>521</v>
      </c>
      <c r="E170" s="7" t="s">
        <v>225</v>
      </c>
      <c r="F170" s="77">
        <f>SUMIF(ハード!$F$6:$F$17,H27事業コード表!E170,ハード!$L$6:$L$17)</f>
        <v>0</v>
      </c>
      <c r="G170" s="76"/>
    </row>
    <row r="171" spans="1:7" ht="15" customHeight="1">
      <c r="A171" s="11"/>
      <c r="B171" s="21" t="s">
        <v>507</v>
      </c>
      <c r="C171" s="16"/>
      <c r="D171" s="9" t="s">
        <v>469</v>
      </c>
      <c r="E171" s="7" t="s">
        <v>226</v>
      </c>
      <c r="F171" s="77">
        <f>SUMIF(ハード!$F$6:$F$17,H27事業コード表!E171,ハード!$L$6:$L$17)</f>
        <v>0</v>
      </c>
      <c r="G171" s="76"/>
    </row>
    <row r="172" spans="1:7" ht="15" customHeight="1">
      <c r="A172" s="11"/>
      <c r="B172" s="22"/>
      <c r="C172" s="15"/>
      <c r="D172" s="9" t="s">
        <v>222</v>
      </c>
      <c r="E172" s="7" t="s">
        <v>227</v>
      </c>
      <c r="F172" s="77">
        <f>SUMIF(ハード!$F$6:$F$17,H27事業コード表!E172,ハード!$L$6:$L$17)</f>
        <v>0</v>
      </c>
      <c r="G172" s="76"/>
    </row>
    <row r="173" spans="1:7" ht="15" customHeight="1">
      <c r="A173" s="11"/>
      <c r="B173" s="20" t="s">
        <v>504</v>
      </c>
      <c r="C173" s="16" t="s">
        <v>8</v>
      </c>
      <c r="D173" s="9" t="s">
        <v>228</v>
      </c>
      <c r="E173" s="7" t="s">
        <v>229</v>
      </c>
      <c r="F173" s="77">
        <f>SUMIF(ハード!$F$6:$F$17,H27事業コード表!E173,ハード!$L$6:$L$17)</f>
        <v>0</v>
      </c>
      <c r="G173" s="76"/>
    </row>
    <row r="174" spans="1:7" ht="15" customHeight="1">
      <c r="A174" s="11"/>
      <c r="B174" s="21" t="s">
        <v>508</v>
      </c>
      <c r="C174" s="16"/>
      <c r="D174" s="9" t="s">
        <v>522</v>
      </c>
      <c r="E174" s="7" t="s">
        <v>230</v>
      </c>
      <c r="F174" s="77">
        <f>SUMIF(ハード!$F$6:$F$17,H27事業コード表!E174,ハード!$L$6:$L$17)</f>
        <v>0</v>
      </c>
      <c r="G174" s="76"/>
    </row>
    <row r="175" spans="1:7" ht="15" customHeight="1">
      <c r="A175" s="11"/>
      <c r="B175" s="21" t="s">
        <v>509</v>
      </c>
      <c r="C175" s="16"/>
      <c r="D175" s="9" t="s">
        <v>470</v>
      </c>
      <c r="E175" s="7" t="s">
        <v>231</v>
      </c>
      <c r="F175" s="77">
        <f>SUMIF(ハード!$F$6:$F$17,H27事業コード表!E175,ハード!$L$6:$L$17)</f>
        <v>0</v>
      </c>
      <c r="G175" s="76"/>
    </row>
    <row r="176" spans="1:7" ht="15" customHeight="1">
      <c r="A176" s="11"/>
      <c r="B176" s="21"/>
      <c r="C176" s="16"/>
      <c r="D176" s="9" t="s">
        <v>471</v>
      </c>
      <c r="E176" s="7" t="s">
        <v>232</v>
      </c>
      <c r="F176" s="77">
        <f>SUMIF(ハード!$F$6:$F$17,H27事業コード表!E176,ハード!$L$6:$L$17)</f>
        <v>0</v>
      </c>
      <c r="G176" s="76"/>
    </row>
    <row r="177" spans="1:7" ht="15" customHeight="1">
      <c r="A177" s="11"/>
      <c r="B177" s="21"/>
      <c r="C177" s="16"/>
      <c r="D177" s="9" t="s">
        <v>233</v>
      </c>
      <c r="E177" s="7" t="s">
        <v>234</v>
      </c>
      <c r="F177" s="77">
        <f>SUMIF(ハード!$F$6:$F$17,H27事業コード表!E177,ハード!$L$6:$L$17)</f>
        <v>0</v>
      </c>
      <c r="G177" s="76"/>
    </row>
    <row r="178" spans="1:7" ht="15" customHeight="1">
      <c r="A178" s="11"/>
      <c r="B178" s="21"/>
      <c r="C178" s="16"/>
      <c r="D178" s="9" t="s">
        <v>235</v>
      </c>
      <c r="E178" s="7" t="s">
        <v>236</v>
      </c>
      <c r="F178" s="77">
        <f>SUMIF(ハード!$F$6:$F$17,H27事業コード表!E178,ハード!$L$6:$L$17)</f>
        <v>0</v>
      </c>
      <c r="G178" s="76"/>
    </row>
    <row r="179" spans="1:7" ht="15" customHeight="1">
      <c r="A179" s="11"/>
      <c r="B179" s="21"/>
      <c r="C179" s="16"/>
      <c r="D179" s="9" t="s">
        <v>472</v>
      </c>
      <c r="E179" s="7" t="s">
        <v>237</v>
      </c>
      <c r="F179" s="77">
        <f>SUMIF(ハード!$F$6:$F$17,H27事業コード表!E179,ハード!$L$6:$L$17)</f>
        <v>0</v>
      </c>
      <c r="G179" s="76"/>
    </row>
    <row r="180" spans="1:7" ht="15" customHeight="1">
      <c r="A180" s="11"/>
      <c r="B180" s="21"/>
      <c r="C180" s="16"/>
      <c r="D180" s="9" t="s">
        <v>523</v>
      </c>
      <c r="E180" s="7" t="s">
        <v>238</v>
      </c>
      <c r="F180" s="77">
        <f>SUMIF(ハード!$F$6:$F$17,H27事業コード表!E180,ハード!$L$6:$L$17)</f>
        <v>0</v>
      </c>
      <c r="G180" s="76"/>
    </row>
    <row r="181" spans="1:7" ht="15" customHeight="1">
      <c r="A181" s="11"/>
      <c r="B181" s="22"/>
      <c r="C181" s="15"/>
      <c r="D181" s="9" t="s">
        <v>239</v>
      </c>
      <c r="E181" s="7" t="s">
        <v>240</v>
      </c>
      <c r="F181" s="77">
        <f>SUMIF(ハード!$F$6:$F$17,H27事業コード表!E181,ハード!$L$6:$L$17)</f>
        <v>0</v>
      </c>
      <c r="G181" s="76"/>
    </row>
    <row r="182" spans="1:7" ht="15" customHeight="1">
      <c r="A182" s="11"/>
      <c r="B182" s="20" t="s">
        <v>504</v>
      </c>
      <c r="C182" s="16" t="s">
        <v>8</v>
      </c>
      <c r="D182" s="9" t="s">
        <v>228</v>
      </c>
      <c r="E182" s="7" t="s">
        <v>241</v>
      </c>
      <c r="F182" s="77">
        <f>SUMIF(ハード!$F$6:$F$17,H27事業コード表!E182,ハード!$L$6:$L$17)</f>
        <v>0</v>
      </c>
      <c r="G182" s="76"/>
    </row>
    <row r="183" spans="1:7" ht="15" customHeight="1">
      <c r="A183" s="11"/>
      <c r="B183" s="21" t="s">
        <v>508</v>
      </c>
      <c r="C183" s="16"/>
      <c r="D183" s="9" t="s">
        <v>522</v>
      </c>
      <c r="E183" s="7" t="s">
        <v>242</v>
      </c>
      <c r="F183" s="77">
        <f>SUMIF(ハード!$F$6:$F$17,H27事業コード表!E183,ハード!$L$6:$L$17)</f>
        <v>0</v>
      </c>
      <c r="G183" s="76"/>
    </row>
    <row r="184" spans="1:7" ht="15" customHeight="1">
      <c r="A184" s="11"/>
      <c r="B184" s="21" t="s">
        <v>510</v>
      </c>
      <c r="C184" s="16"/>
      <c r="D184" s="9" t="s">
        <v>470</v>
      </c>
      <c r="E184" s="7" t="s">
        <v>243</v>
      </c>
      <c r="F184" s="77">
        <f>SUMIF(ハード!$F$6:$F$17,H27事業コード表!E184,ハード!$L$6:$L$17)</f>
        <v>0</v>
      </c>
      <c r="G184" s="76"/>
    </row>
    <row r="185" spans="1:7" ht="15" customHeight="1">
      <c r="A185" s="11"/>
      <c r="B185" s="21"/>
      <c r="C185" s="16"/>
      <c r="D185" s="9" t="s">
        <v>471</v>
      </c>
      <c r="E185" s="7" t="s">
        <v>244</v>
      </c>
      <c r="F185" s="77">
        <f>SUMIF(ハード!$F$6:$F$17,H27事業コード表!E185,ハード!$L$6:$L$17)</f>
        <v>0</v>
      </c>
      <c r="G185" s="76"/>
    </row>
    <row r="186" spans="1:7" ht="15" customHeight="1">
      <c r="A186" s="11"/>
      <c r="B186" s="21"/>
      <c r="C186" s="16"/>
      <c r="D186" s="9" t="s">
        <v>233</v>
      </c>
      <c r="E186" s="7" t="s">
        <v>245</v>
      </c>
      <c r="F186" s="77">
        <f>SUMIF(ハード!$F$6:$F$17,H27事業コード表!E186,ハード!$L$6:$L$17)</f>
        <v>0</v>
      </c>
      <c r="G186" s="76"/>
    </row>
    <row r="187" spans="1:7" ht="15" customHeight="1">
      <c r="A187" s="11"/>
      <c r="B187" s="21"/>
      <c r="C187" s="16"/>
      <c r="D187" s="9" t="s">
        <v>235</v>
      </c>
      <c r="E187" s="7" t="s">
        <v>246</v>
      </c>
      <c r="F187" s="77">
        <f>SUMIF(ハード!$F$6:$F$17,H27事業コード表!E187,ハード!$L$6:$L$17)</f>
        <v>0</v>
      </c>
      <c r="G187" s="76"/>
    </row>
    <row r="188" spans="1:7" ht="15" customHeight="1">
      <c r="A188" s="11"/>
      <c r="B188" s="21"/>
      <c r="C188" s="16"/>
      <c r="D188" s="9" t="s">
        <v>472</v>
      </c>
      <c r="E188" s="7" t="s">
        <v>247</v>
      </c>
      <c r="F188" s="77">
        <f>SUMIF(ハード!$F$6:$F$17,H27事業コード表!E188,ハード!$L$6:$L$17)</f>
        <v>0</v>
      </c>
      <c r="G188" s="76"/>
    </row>
    <row r="189" spans="1:7" ht="15" customHeight="1">
      <c r="A189" s="11"/>
      <c r="B189" s="21"/>
      <c r="C189" s="16"/>
      <c r="D189" s="9" t="s">
        <v>523</v>
      </c>
      <c r="E189" s="7" t="s">
        <v>248</v>
      </c>
      <c r="F189" s="77">
        <f>SUMIF(ハード!$F$6:$F$17,H27事業コード表!E189,ハード!$L$6:$L$17)</f>
        <v>0</v>
      </c>
      <c r="G189" s="76"/>
    </row>
    <row r="190" spans="1:7" ht="15" customHeight="1">
      <c r="A190" s="11"/>
      <c r="B190" s="22"/>
      <c r="C190" s="15"/>
      <c r="D190" s="9" t="s">
        <v>239</v>
      </c>
      <c r="E190" s="7" t="s">
        <v>249</v>
      </c>
      <c r="F190" s="77">
        <f>SUMIF(ハード!$F$6:$F$17,H27事業コード表!E190,ハード!$L$6:$L$17)</f>
        <v>0</v>
      </c>
      <c r="G190" s="76"/>
    </row>
    <row r="191" spans="1:7" ht="15" customHeight="1">
      <c r="A191" s="11"/>
      <c r="B191" s="20" t="s">
        <v>504</v>
      </c>
      <c r="C191" s="16" t="s">
        <v>8</v>
      </c>
      <c r="D191" s="9" t="s">
        <v>228</v>
      </c>
      <c r="E191" s="7" t="s">
        <v>250</v>
      </c>
      <c r="F191" s="77">
        <f>SUMIF(ハード!$F$6:$F$17,H27事業コード表!E191,ハード!$L$6:$L$17)</f>
        <v>0</v>
      </c>
      <c r="G191" s="76"/>
    </row>
    <row r="192" spans="1:7" ht="15" customHeight="1">
      <c r="A192" s="11"/>
      <c r="B192" s="21" t="s">
        <v>508</v>
      </c>
      <c r="C192" s="16"/>
      <c r="D192" s="9" t="s">
        <v>522</v>
      </c>
      <c r="E192" s="7" t="s">
        <v>251</v>
      </c>
      <c r="F192" s="77">
        <f>SUMIF(ハード!$F$6:$F$17,H27事業コード表!E192,ハード!$L$6:$L$17)</f>
        <v>0</v>
      </c>
      <c r="G192" s="76"/>
    </row>
    <row r="193" spans="1:8" ht="15" customHeight="1">
      <c r="A193" s="11"/>
      <c r="B193" s="21" t="s">
        <v>511</v>
      </c>
      <c r="C193" s="16"/>
      <c r="D193" s="9" t="s">
        <v>470</v>
      </c>
      <c r="E193" s="7" t="s">
        <v>252</v>
      </c>
      <c r="F193" s="77">
        <f>SUMIF(ハード!$F$6:$F$17,H27事業コード表!E193,ハード!$L$6:$L$17)</f>
        <v>0</v>
      </c>
      <c r="G193" s="76"/>
    </row>
    <row r="194" spans="1:8" ht="15" customHeight="1">
      <c r="A194" s="11"/>
      <c r="B194" s="21"/>
      <c r="C194" s="16"/>
      <c r="D194" s="9" t="s">
        <v>471</v>
      </c>
      <c r="E194" s="7" t="s">
        <v>253</v>
      </c>
      <c r="F194" s="77">
        <f>SUMIF(ハード!$F$6:$F$17,H27事業コード表!E194,ハード!$L$6:$L$17)</f>
        <v>0</v>
      </c>
      <c r="G194" s="76"/>
    </row>
    <row r="195" spans="1:8" ht="15" customHeight="1">
      <c r="A195" s="11"/>
      <c r="B195" s="21"/>
      <c r="C195" s="16"/>
      <c r="D195" s="9" t="s">
        <v>233</v>
      </c>
      <c r="E195" s="7" t="s">
        <v>254</v>
      </c>
      <c r="F195" s="77">
        <f>SUMIF(ハード!$F$6:$F$17,H27事業コード表!E195,ハード!$L$6:$L$17)</f>
        <v>0</v>
      </c>
      <c r="G195" s="76"/>
    </row>
    <row r="196" spans="1:8" ht="15" customHeight="1">
      <c r="A196" s="11"/>
      <c r="B196" s="21"/>
      <c r="C196" s="16"/>
      <c r="D196" s="9" t="s">
        <v>235</v>
      </c>
      <c r="E196" s="7" t="s">
        <v>255</v>
      </c>
      <c r="F196" s="77">
        <f>SUMIF(ハード!$F$6:$F$17,H27事業コード表!E196,ハード!$L$6:$L$17)</f>
        <v>0</v>
      </c>
      <c r="G196" s="76"/>
    </row>
    <row r="197" spans="1:8" ht="15" customHeight="1">
      <c r="A197" s="11"/>
      <c r="B197" s="21"/>
      <c r="C197" s="16"/>
      <c r="D197" s="9" t="s">
        <v>472</v>
      </c>
      <c r="E197" s="7" t="s">
        <v>256</v>
      </c>
      <c r="F197" s="77">
        <f>SUMIF(ハード!$F$6:$F$17,H27事業コード表!E197,ハード!$L$6:$L$17)</f>
        <v>0</v>
      </c>
      <c r="G197" s="76"/>
    </row>
    <row r="198" spans="1:8" ht="15" customHeight="1">
      <c r="A198" s="11"/>
      <c r="B198" s="21"/>
      <c r="C198" s="16"/>
      <c r="D198" s="9" t="s">
        <v>523</v>
      </c>
      <c r="E198" s="7" t="s">
        <v>257</v>
      </c>
      <c r="F198" s="77">
        <f>SUMIF(ハード!$F$6:$F$17,H27事業コード表!E198,ハード!$L$6:$L$17)</f>
        <v>0</v>
      </c>
      <c r="G198" s="76"/>
    </row>
    <row r="199" spans="1:8" ht="15" customHeight="1">
      <c r="A199" s="11"/>
      <c r="B199" s="22"/>
      <c r="C199" s="15"/>
      <c r="D199" s="9" t="s">
        <v>239</v>
      </c>
      <c r="E199" s="7" t="s">
        <v>258</v>
      </c>
      <c r="F199" s="77">
        <f>SUMIF(ハード!$F$6:$F$17,H27事業コード表!E199,ハード!$L$6:$L$17)</f>
        <v>0</v>
      </c>
      <c r="G199" s="76"/>
    </row>
    <row r="200" spans="1:8" ht="15" customHeight="1">
      <c r="A200" s="11"/>
      <c r="B200" s="72" t="s">
        <v>259</v>
      </c>
      <c r="C200" s="60" t="s">
        <v>8</v>
      </c>
      <c r="D200" s="66" t="s">
        <v>10</v>
      </c>
      <c r="E200" s="62" t="s">
        <v>260</v>
      </c>
      <c r="F200" s="73">
        <f>SUMIF(ハード!$F$6:$F$17,H27事業コード表!E200,ハード!$L$6:$L$17)</f>
        <v>0</v>
      </c>
      <c r="G200" s="84">
        <f>SUM(F200:F205)</f>
        <v>0</v>
      </c>
      <c r="H200" s="80" t="s">
        <v>619</v>
      </c>
    </row>
    <row r="201" spans="1:8" ht="15" customHeight="1">
      <c r="A201" s="11"/>
      <c r="B201" s="64"/>
      <c r="C201" s="60"/>
      <c r="D201" s="66" t="s">
        <v>12</v>
      </c>
      <c r="E201" s="62" t="s">
        <v>261</v>
      </c>
      <c r="F201" s="73">
        <f>SUMIF(ハード!$F$6:$F$17,H27事業コード表!E201,ハード!$L$6:$L$17)</f>
        <v>0</v>
      </c>
      <c r="G201" s="78"/>
      <c r="H201" s="80" t="s">
        <v>620</v>
      </c>
    </row>
    <row r="202" spans="1:8" ht="15" customHeight="1">
      <c r="A202" s="11"/>
      <c r="B202" s="64"/>
      <c r="C202" s="60"/>
      <c r="D202" s="66" t="s">
        <v>14</v>
      </c>
      <c r="E202" s="62" t="s">
        <v>262</v>
      </c>
      <c r="F202" s="73">
        <f>SUMIF(ハード!$F$6:$F$17,H27事業コード表!E202,ハード!$L$6:$L$17)</f>
        <v>0</v>
      </c>
      <c r="G202" s="78"/>
    </row>
    <row r="203" spans="1:8" ht="15" customHeight="1">
      <c r="A203" s="11"/>
      <c r="B203" s="64"/>
      <c r="C203" s="60"/>
      <c r="D203" s="66" t="s">
        <v>16</v>
      </c>
      <c r="E203" s="62" t="s">
        <v>263</v>
      </c>
      <c r="F203" s="73">
        <f>SUMIF(ハード!$F$6:$F$17,H27事業コード表!E203,ハード!$L$6:$L$17)</f>
        <v>0</v>
      </c>
      <c r="G203" s="78"/>
    </row>
    <row r="204" spans="1:8" ht="15" customHeight="1">
      <c r="A204" s="11"/>
      <c r="B204" s="64"/>
      <c r="C204" s="60"/>
      <c r="D204" s="66" t="s">
        <v>18</v>
      </c>
      <c r="E204" s="62" t="s">
        <v>264</v>
      </c>
      <c r="F204" s="73">
        <f>SUMIF(ハード!$F$6:$F$17,H27事業コード表!E204,ハード!$L$6:$L$17)</f>
        <v>0</v>
      </c>
      <c r="G204" s="78"/>
    </row>
    <row r="205" spans="1:8" ht="15" customHeight="1">
      <c r="A205" s="12"/>
      <c r="B205" s="67"/>
      <c r="C205" s="68"/>
      <c r="D205" s="66" t="s">
        <v>20</v>
      </c>
      <c r="E205" s="62" t="s">
        <v>265</v>
      </c>
      <c r="F205" s="73">
        <f>SUMIF(ハード!$F$6:$F$17,H27事業コード表!E205,ハード!$L$6:$L$17)</f>
        <v>0</v>
      </c>
      <c r="G205" s="79"/>
    </row>
    <row r="206" spans="1:8" ht="15" customHeight="1">
      <c r="A206" s="13" t="s">
        <v>514</v>
      </c>
      <c r="B206" s="18" t="s">
        <v>266</v>
      </c>
      <c r="C206" s="17" t="s">
        <v>1</v>
      </c>
      <c r="D206" s="6" t="s">
        <v>441</v>
      </c>
      <c r="E206" s="7" t="s">
        <v>267</v>
      </c>
      <c r="F206" s="47">
        <f>SUMIF(ハード!$F$6:$F$17,H27事業コード表!E206,ハード!$L$6:$L$17)</f>
        <v>0</v>
      </c>
      <c r="G206" s="75">
        <f t="shared" ref="G206:G253" si="3">F206</f>
        <v>0</v>
      </c>
    </row>
    <row r="207" spans="1:8" ht="15" customHeight="1">
      <c r="A207" s="11" t="s">
        <v>515</v>
      </c>
      <c r="B207" s="18" t="s">
        <v>268</v>
      </c>
      <c r="C207" s="6" t="s">
        <v>1</v>
      </c>
      <c r="D207" s="6" t="s">
        <v>441</v>
      </c>
      <c r="E207" s="7" t="s">
        <v>269</v>
      </c>
      <c r="F207" s="47">
        <f>SUMIF(ハード!$F$6:$F$17,H27事業コード表!E207,ハード!$L$6:$L$17)</f>
        <v>0</v>
      </c>
      <c r="G207" s="47">
        <f t="shared" si="3"/>
        <v>0</v>
      </c>
    </row>
    <row r="208" spans="1:8" ht="15" customHeight="1">
      <c r="A208" s="12"/>
      <c r="B208" s="18" t="s">
        <v>270</v>
      </c>
      <c r="C208" s="6" t="s">
        <v>1</v>
      </c>
      <c r="D208" s="6" t="s">
        <v>441</v>
      </c>
      <c r="E208" s="7" t="s">
        <v>271</v>
      </c>
      <c r="F208" s="47">
        <f>SUMIF(ハード!$F$6:$F$17,H27事業コード表!E208,ハード!$L$6:$L$17)</f>
        <v>0</v>
      </c>
      <c r="G208" s="47">
        <f t="shared" si="3"/>
        <v>0</v>
      </c>
    </row>
    <row r="209" spans="1:7" ht="15" customHeight="1">
      <c r="A209" s="13" t="s">
        <v>473</v>
      </c>
      <c r="B209" s="18" t="s">
        <v>272</v>
      </c>
      <c r="C209" s="6" t="s">
        <v>1</v>
      </c>
      <c r="D209" s="6" t="s">
        <v>441</v>
      </c>
      <c r="E209" s="7" t="s">
        <v>273</v>
      </c>
      <c r="F209" s="47">
        <f>SUMIF(ハード!$F$6:$F$17,H27事業コード表!E209,ハード!$L$6:$L$17)</f>
        <v>0</v>
      </c>
      <c r="G209" s="47">
        <f t="shared" si="3"/>
        <v>0</v>
      </c>
    </row>
    <row r="210" spans="1:7" ht="15" customHeight="1">
      <c r="A210" s="11" t="s">
        <v>446</v>
      </c>
      <c r="B210" s="19" t="s">
        <v>474</v>
      </c>
      <c r="C210" s="16" t="s">
        <v>8</v>
      </c>
      <c r="D210" s="5" t="s">
        <v>10</v>
      </c>
      <c r="E210" s="7" t="s">
        <v>274</v>
      </c>
      <c r="F210" s="47">
        <f>SUMIF(ハード!$F$6:$F$17,H27事業コード表!E210,ハード!$L$6:$L$17)</f>
        <v>0</v>
      </c>
      <c r="G210" s="74">
        <f>SUM(F210:F215)</f>
        <v>0</v>
      </c>
    </row>
    <row r="211" spans="1:7" ht="15" customHeight="1">
      <c r="A211" s="11" t="s">
        <v>447</v>
      </c>
      <c r="B211" s="27"/>
      <c r="C211" s="16"/>
      <c r="D211" s="5" t="s">
        <v>12</v>
      </c>
      <c r="E211" s="7" t="s">
        <v>275</v>
      </c>
      <c r="F211" s="47">
        <f>SUMIF(ハード!$F$6:$F$17,H27事業コード表!E211,ハード!$L$6:$L$17)</f>
        <v>0</v>
      </c>
      <c r="G211" s="76"/>
    </row>
    <row r="212" spans="1:7" ht="15" customHeight="1">
      <c r="A212" s="11"/>
      <c r="B212" s="27"/>
      <c r="C212" s="16"/>
      <c r="D212" s="5" t="s">
        <v>14</v>
      </c>
      <c r="E212" s="7" t="s">
        <v>276</v>
      </c>
      <c r="F212" s="47">
        <f>SUMIF(ハード!$F$6:$F$17,H27事業コード表!E212,ハード!$L$6:$L$17)</f>
        <v>0</v>
      </c>
      <c r="G212" s="76"/>
    </row>
    <row r="213" spans="1:7" ht="15" customHeight="1">
      <c r="A213" s="11"/>
      <c r="B213" s="27"/>
      <c r="C213" s="16"/>
      <c r="D213" s="5" t="s">
        <v>16</v>
      </c>
      <c r="E213" s="7" t="s">
        <v>277</v>
      </c>
      <c r="F213" s="47">
        <f>SUMIF(ハード!$F$6:$F$17,H27事業コード表!E213,ハード!$L$6:$L$17)</f>
        <v>0</v>
      </c>
      <c r="G213" s="76"/>
    </row>
    <row r="214" spans="1:7" ht="15" customHeight="1">
      <c r="A214" s="11"/>
      <c r="B214" s="27"/>
      <c r="C214" s="16"/>
      <c r="D214" s="5" t="s">
        <v>18</v>
      </c>
      <c r="E214" s="7" t="s">
        <v>278</v>
      </c>
      <c r="F214" s="47">
        <f>SUMIF(ハード!$F$6:$F$17,H27事業コード表!E214,ハード!$L$6:$L$17)</f>
        <v>0</v>
      </c>
      <c r="G214" s="76"/>
    </row>
    <row r="215" spans="1:7" ht="15" customHeight="1">
      <c r="A215" s="12"/>
      <c r="B215" s="26"/>
      <c r="C215" s="15"/>
      <c r="D215" s="5" t="s">
        <v>20</v>
      </c>
      <c r="E215" s="7" t="s">
        <v>279</v>
      </c>
      <c r="F215" s="47">
        <f>SUMIF(ハード!$F$6:$F$17,H27事業コード表!E215,ハード!$L$6:$L$17)</f>
        <v>0</v>
      </c>
      <c r="G215" s="76"/>
    </row>
    <row r="216" spans="1:7" ht="15" customHeight="1">
      <c r="A216" s="13" t="s">
        <v>448</v>
      </c>
      <c r="B216" s="19" t="s">
        <v>280</v>
      </c>
      <c r="C216" s="16" t="s">
        <v>8</v>
      </c>
      <c r="D216" s="5" t="s">
        <v>10</v>
      </c>
      <c r="E216" s="7" t="s">
        <v>281</v>
      </c>
      <c r="F216" s="47">
        <f>SUMIF(ハード!$F$6:$F$17,H27事業コード表!E216,ハード!$L$6:$L$17)</f>
        <v>0</v>
      </c>
      <c r="G216" s="74">
        <f>SUM(F216:F221)</f>
        <v>0</v>
      </c>
    </row>
    <row r="217" spans="1:7" ht="15" customHeight="1">
      <c r="A217" s="11" t="s">
        <v>449</v>
      </c>
      <c r="B217" s="27"/>
      <c r="C217" s="16"/>
      <c r="D217" s="5" t="s">
        <v>12</v>
      </c>
      <c r="E217" s="7" t="s">
        <v>282</v>
      </c>
      <c r="F217" s="47">
        <f>SUMIF(ハード!$F$6:$F$17,H27事業コード表!E217,ハード!$L$6:$L$17)</f>
        <v>0</v>
      </c>
      <c r="G217" s="76"/>
    </row>
    <row r="218" spans="1:7" ht="15" customHeight="1">
      <c r="A218" s="11"/>
      <c r="B218" s="27"/>
      <c r="C218" s="16"/>
      <c r="D218" s="5" t="s">
        <v>14</v>
      </c>
      <c r="E218" s="7" t="s">
        <v>283</v>
      </c>
      <c r="F218" s="47">
        <f>SUMIF(ハード!$F$6:$F$17,H27事業コード表!E218,ハード!$L$6:$L$17)</f>
        <v>0</v>
      </c>
      <c r="G218" s="76"/>
    </row>
    <row r="219" spans="1:7" ht="15" customHeight="1">
      <c r="A219" s="11"/>
      <c r="B219" s="27"/>
      <c r="C219" s="16"/>
      <c r="D219" s="5" t="s">
        <v>16</v>
      </c>
      <c r="E219" s="7" t="s">
        <v>284</v>
      </c>
      <c r="F219" s="47">
        <f>SUMIF(ハード!$F$6:$F$17,H27事業コード表!E219,ハード!$L$6:$L$17)</f>
        <v>0</v>
      </c>
      <c r="G219" s="76"/>
    </row>
    <row r="220" spans="1:7" ht="15" customHeight="1">
      <c r="A220" s="11"/>
      <c r="B220" s="27"/>
      <c r="C220" s="16"/>
      <c r="D220" s="5" t="s">
        <v>18</v>
      </c>
      <c r="E220" s="7" t="s">
        <v>285</v>
      </c>
      <c r="F220" s="47">
        <f>SUMIF(ハード!$F$6:$F$17,H27事業コード表!E220,ハード!$L$6:$L$17)</f>
        <v>0</v>
      </c>
      <c r="G220" s="76"/>
    </row>
    <row r="221" spans="1:7" ht="15" customHeight="1">
      <c r="A221" s="12"/>
      <c r="B221" s="26"/>
      <c r="C221" s="15"/>
      <c r="D221" s="5" t="s">
        <v>20</v>
      </c>
      <c r="E221" s="7" t="s">
        <v>286</v>
      </c>
      <c r="F221" s="47">
        <f>SUMIF(ハード!$F$6:$F$17,H27事業コード表!E221,ハード!$L$6:$L$17)</f>
        <v>0</v>
      </c>
      <c r="G221" s="76"/>
    </row>
    <row r="222" spans="1:7" ht="15" customHeight="1">
      <c r="A222" s="13" t="s">
        <v>450</v>
      </c>
      <c r="B222" s="18" t="s">
        <v>287</v>
      </c>
      <c r="C222" s="6" t="s">
        <v>1</v>
      </c>
      <c r="D222" s="6" t="s">
        <v>441</v>
      </c>
      <c r="E222" s="7" t="s">
        <v>288</v>
      </c>
      <c r="F222" s="47">
        <f>SUMIF(ハード!$F$6:$F$17,H27事業コード表!E222,ハード!$L$6:$L$17)</f>
        <v>14700000</v>
      </c>
      <c r="G222" s="74">
        <f t="shared" si="3"/>
        <v>14700000</v>
      </c>
    </row>
    <row r="223" spans="1:7" ht="15" customHeight="1">
      <c r="A223" s="11" t="s">
        <v>451</v>
      </c>
      <c r="B223" s="19" t="s">
        <v>289</v>
      </c>
      <c r="C223" s="16" t="s">
        <v>8</v>
      </c>
      <c r="D223" s="5" t="s">
        <v>10</v>
      </c>
      <c r="E223" s="7" t="s">
        <v>290</v>
      </c>
      <c r="F223" s="77">
        <f>SUMIF(ハード!$F$6:$F$17,H27事業コード表!E223,ハード!$L$6:$L$17)</f>
        <v>0</v>
      </c>
      <c r="G223" s="74">
        <f>SUM(F223:F252)</f>
        <v>0</v>
      </c>
    </row>
    <row r="224" spans="1:7" ht="15" customHeight="1">
      <c r="A224" s="11" t="s">
        <v>452</v>
      </c>
      <c r="B224" s="27"/>
      <c r="C224" s="16"/>
      <c r="D224" s="5" t="s">
        <v>12</v>
      </c>
      <c r="E224" s="7" t="s">
        <v>291</v>
      </c>
      <c r="F224" s="77">
        <f>SUMIF(ハード!$F$6:$F$17,H27事業コード表!E224,ハード!$L$6:$L$17)</f>
        <v>0</v>
      </c>
      <c r="G224" s="76"/>
    </row>
    <row r="225" spans="1:7" ht="15" customHeight="1">
      <c r="A225" s="11"/>
      <c r="B225" s="27"/>
      <c r="C225" s="16"/>
      <c r="D225" s="5" t="s">
        <v>14</v>
      </c>
      <c r="E225" s="7" t="s">
        <v>292</v>
      </c>
      <c r="F225" s="77">
        <f>SUMIF(ハード!$F$6:$F$17,H27事業コード表!E225,ハード!$L$6:$L$17)</f>
        <v>0</v>
      </c>
      <c r="G225" s="76"/>
    </row>
    <row r="226" spans="1:7" ht="15" customHeight="1">
      <c r="A226" s="11"/>
      <c r="B226" s="27"/>
      <c r="C226" s="16"/>
      <c r="D226" s="5" t="s">
        <v>16</v>
      </c>
      <c r="E226" s="7" t="s">
        <v>293</v>
      </c>
      <c r="F226" s="77">
        <f>SUMIF(ハード!$F$6:$F$17,H27事業コード表!E226,ハード!$L$6:$L$17)</f>
        <v>0</v>
      </c>
      <c r="G226" s="76"/>
    </row>
    <row r="227" spans="1:7" ht="15" customHeight="1">
      <c r="A227" s="11"/>
      <c r="B227" s="27"/>
      <c r="C227" s="16"/>
      <c r="D227" s="5" t="s">
        <v>18</v>
      </c>
      <c r="E227" s="7" t="s">
        <v>294</v>
      </c>
      <c r="F227" s="77">
        <f>SUMIF(ハード!$F$6:$F$17,H27事業コード表!E227,ハード!$L$6:$L$17)</f>
        <v>0</v>
      </c>
      <c r="G227" s="76"/>
    </row>
    <row r="228" spans="1:7" ht="15" customHeight="1">
      <c r="A228" s="11"/>
      <c r="B228" s="26"/>
      <c r="C228" s="15"/>
      <c r="D228" s="5" t="s">
        <v>20</v>
      </c>
      <c r="E228" s="7" t="s">
        <v>295</v>
      </c>
      <c r="F228" s="77">
        <f>SUMIF(ハード!$F$6:$F$17,H27事業コード表!E228,ハード!$L$6:$L$17)</f>
        <v>0</v>
      </c>
      <c r="G228" s="76"/>
    </row>
    <row r="229" spans="1:7" ht="15" customHeight="1">
      <c r="A229" s="11"/>
      <c r="B229" s="19" t="s">
        <v>482</v>
      </c>
      <c r="C229" s="16" t="s">
        <v>8</v>
      </c>
      <c r="D229" s="5" t="s">
        <v>10</v>
      </c>
      <c r="E229" s="7" t="s">
        <v>296</v>
      </c>
      <c r="F229" s="77">
        <f>SUMIF(ハード!$F$6:$F$17,H27事業コード表!E229,ハード!$L$6:$L$17)</f>
        <v>0</v>
      </c>
      <c r="G229" s="76"/>
    </row>
    <row r="230" spans="1:7" ht="15" customHeight="1">
      <c r="A230" s="11"/>
      <c r="B230" s="27" t="s">
        <v>483</v>
      </c>
      <c r="C230" s="16"/>
      <c r="D230" s="5" t="s">
        <v>12</v>
      </c>
      <c r="E230" s="7" t="s">
        <v>297</v>
      </c>
      <c r="F230" s="77">
        <f>SUMIF(ハード!$F$6:$F$17,H27事業コード表!E230,ハード!$L$6:$L$17)</f>
        <v>0</v>
      </c>
      <c r="G230" s="76"/>
    </row>
    <row r="231" spans="1:7" ht="15" customHeight="1">
      <c r="A231" s="11"/>
      <c r="B231" s="27"/>
      <c r="C231" s="16"/>
      <c r="D231" s="5" t="s">
        <v>14</v>
      </c>
      <c r="E231" s="7" t="s">
        <v>298</v>
      </c>
      <c r="F231" s="77">
        <f>SUMIF(ハード!$F$6:$F$17,H27事業コード表!E231,ハード!$L$6:$L$17)</f>
        <v>0</v>
      </c>
      <c r="G231" s="76"/>
    </row>
    <row r="232" spans="1:7" ht="15" customHeight="1">
      <c r="A232" s="11"/>
      <c r="B232" s="27"/>
      <c r="C232" s="16"/>
      <c r="D232" s="5" t="s">
        <v>16</v>
      </c>
      <c r="E232" s="7" t="s">
        <v>299</v>
      </c>
      <c r="F232" s="77">
        <f>SUMIF(ハード!$F$6:$F$17,H27事業コード表!E232,ハード!$L$6:$L$17)</f>
        <v>0</v>
      </c>
      <c r="G232" s="76"/>
    </row>
    <row r="233" spans="1:7" ht="15" customHeight="1">
      <c r="A233" s="11"/>
      <c r="B233" s="27"/>
      <c r="C233" s="16"/>
      <c r="D233" s="5" t="s">
        <v>18</v>
      </c>
      <c r="E233" s="7" t="s">
        <v>300</v>
      </c>
      <c r="F233" s="77">
        <f>SUMIF(ハード!$F$6:$F$17,H27事業コード表!E233,ハード!$L$6:$L$17)</f>
        <v>0</v>
      </c>
      <c r="G233" s="76"/>
    </row>
    <row r="234" spans="1:7" ht="15" customHeight="1">
      <c r="A234" s="11"/>
      <c r="B234" s="26"/>
      <c r="C234" s="15"/>
      <c r="D234" s="5" t="s">
        <v>20</v>
      </c>
      <c r="E234" s="7" t="s">
        <v>301</v>
      </c>
      <c r="F234" s="77">
        <f>SUMIF(ハード!$F$6:$F$17,H27事業コード表!E234,ハード!$L$6:$L$17)</f>
        <v>0</v>
      </c>
      <c r="G234" s="76"/>
    </row>
    <row r="235" spans="1:7" ht="15" customHeight="1">
      <c r="A235" s="11"/>
      <c r="B235" s="19" t="s">
        <v>484</v>
      </c>
      <c r="C235" s="16" t="s">
        <v>8</v>
      </c>
      <c r="D235" s="5" t="s">
        <v>10</v>
      </c>
      <c r="E235" s="7" t="s">
        <v>302</v>
      </c>
      <c r="F235" s="77">
        <f>SUMIF(ハード!$F$6:$F$17,H27事業コード表!E235,ハード!$L$6:$L$17)</f>
        <v>0</v>
      </c>
      <c r="G235" s="76"/>
    </row>
    <row r="236" spans="1:7" ht="15" customHeight="1">
      <c r="A236" s="11"/>
      <c r="B236" s="27" t="s">
        <v>524</v>
      </c>
      <c r="C236" s="16"/>
      <c r="D236" s="5" t="s">
        <v>12</v>
      </c>
      <c r="E236" s="7" t="s">
        <v>303</v>
      </c>
      <c r="F236" s="77">
        <f>SUMIF(ハード!$F$6:$F$17,H27事業コード表!E236,ハード!$L$6:$L$17)</f>
        <v>0</v>
      </c>
      <c r="G236" s="76"/>
    </row>
    <row r="237" spans="1:7" ht="15" customHeight="1">
      <c r="A237" s="11"/>
      <c r="B237" s="27" t="s">
        <v>485</v>
      </c>
      <c r="C237" s="16"/>
      <c r="D237" s="5" t="s">
        <v>14</v>
      </c>
      <c r="E237" s="7" t="s">
        <v>304</v>
      </c>
      <c r="F237" s="77">
        <f>SUMIF(ハード!$F$6:$F$17,H27事業コード表!E237,ハード!$L$6:$L$17)</f>
        <v>0</v>
      </c>
      <c r="G237" s="76"/>
    </row>
    <row r="238" spans="1:7" ht="15" customHeight="1">
      <c r="A238" s="11"/>
      <c r="B238" s="27"/>
      <c r="C238" s="16"/>
      <c r="D238" s="5" t="s">
        <v>16</v>
      </c>
      <c r="E238" s="7" t="s">
        <v>305</v>
      </c>
      <c r="F238" s="77">
        <f>SUMIF(ハード!$F$6:$F$17,H27事業コード表!E238,ハード!$L$6:$L$17)</f>
        <v>0</v>
      </c>
      <c r="G238" s="76"/>
    </row>
    <row r="239" spans="1:7" ht="15" customHeight="1">
      <c r="A239" s="11"/>
      <c r="B239" s="27"/>
      <c r="C239" s="16"/>
      <c r="D239" s="5" t="s">
        <v>18</v>
      </c>
      <c r="E239" s="7" t="s">
        <v>306</v>
      </c>
      <c r="F239" s="77">
        <f>SUMIF(ハード!$F$6:$F$17,H27事業コード表!E239,ハード!$L$6:$L$17)</f>
        <v>0</v>
      </c>
      <c r="G239" s="76"/>
    </row>
    <row r="240" spans="1:7" ht="15" customHeight="1">
      <c r="A240" s="11"/>
      <c r="B240" s="26"/>
      <c r="C240" s="15"/>
      <c r="D240" s="5" t="s">
        <v>20</v>
      </c>
      <c r="E240" s="7" t="s">
        <v>307</v>
      </c>
      <c r="F240" s="77">
        <f>SUMIF(ハード!$F$6:$F$17,H27事業コード表!E240,ハード!$L$6:$L$17)</f>
        <v>0</v>
      </c>
      <c r="G240" s="76"/>
    </row>
    <row r="241" spans="1:7" ht="15" customHeight="1">
      <c r="A241" s="11"/>
      <c r="B241" s="19" t="s">
        <v>525</v>
      </c>
      <c r="C241" s="16" t="s">
        <v>8</v>
      </c>
      <c r="D241" s="5" t="s">
        <v>10</v>
      </c>
      <c r="E241" s="7" t="s">
        <v>308</v>
      </c>
      <c r="F241" s="77">
        <f>SUMIF(ハード!$F$6:$F$17,H27事業コード表!E241,ハード!$L$6:$L$17)</f>
        <v>0</v>
      </c>
      <c r="G241" s="76"/>
    </row>
    <row r="242" spans="1:7" ht="15" customHeight="1">
      <c r="A242" s="11"/>
      <c r="B242" s="27" t="s">
        <v>486</v>
      </c>
      <c r="C242" s="16"/>
      <c r="D242" s="5" t="s">
        <v>12</v>
      </c>
      <c r="E242" s="7" t="s">
        <v>309</v>
      </c>
      <c r="F242" s="77">
        <f>SUMIF(ハード!$F$6:$F$17,H27事業コード表!E242,ハード!$L$6:$L$17)</f>
        <v>0</v>
      </c>
      <c r="G242" s="76"/>
    </row>
    <row r="243" spans="1:7" ht="15" customHeight="1">
      <c r="A243" s="11"/>
      <c r="B243" s="27" t="s">
        <v>487</v>
      </c>
      <c r="C243" s="16"/>
      <c r="D243" s="5" t="s">
        <v>14</v>
      </c>
      <c r="E243" s="7" t="s">
        <v>310</v>
      </c>
      <c r="F243" s="77">
        <f>SUMIF(ハード!$F$6:$F$17,H27事業コード表!E243,ハード!$L$6:$L$17)</f>
        <v>0</v>
      </c>
      <c r="G243" s="76"/>
    </row>
    <row r="244" spans="1:7" ht="15" customHeight="1">
      <c r="A244" s="11"/>
      <c r="B244" s="27"/>
      <c r="C244" s="16"/>
      <c r="D244" s="5" t="s">
        <v>16</v>
      </c>
      <c r="E244" s="7" t="s">
        <v>311</v>
      </c>
      <c r="F244" s="77">
        <f>SUMIF(ハード!$F$6:$F$17,H27事業コード表!E244,ハード!$L$6:$L$17)</f>
        <v>0</v>
      </c>
      <c r="G244" s="76"/>
    </row>
    <row r="245" spans="1:7" ht="15" customHeight="1">
      <c r="A245" s="11"/>
      <c r="B245" s="27"/>
      <c r="C245" s="16"/>
      <c r="D245" s="5" t="s">
        <v>18</v>
      </c>
      <c r="E245" s="7" t="s">
        <v>312</v>
      </c>
      <c r="F245" s="77">
        <f>SUMIF(ハード!$F$6:$F$17,H27事業コード表!E245,ハード!$L$6:$L$17)</f>
        <v>0</v>
      </c>
      <c r="G245" s="76"/>
    </row>
    <row r="246" spans="1:7" ht="15" customHeight="1">
      <c r="A246" s="11"/>
      <c r="B246" s="26"/>
      <c r="C246" s="15"/>
      <c r="D246" s="5" t="s">
        <v>20</v>
      </c>
      <c r="E246" s="7" t="s">
        <v>313</v>
      </c>
      <c r="F246" s="77">
        <f>SUMIF(ハード!$F$6:$F$17,H27事業コード表!E246,ハード!$L$6:$L$17)</f>
        <v>0</v>
      </c>
      <c r="G246" s="76"/>
    </row>
    <row r="247" spans="1:7" ht="15" customHeight="1">
      <c r="A247" s="11"/>
      <c r="B247" s="19" t="s">
        <v>314</v>
      </c>
      <c r="C247" s="16" t="s">
        <v>8</v>
      </c>
      <c r="D247" s="5" t="s">
        <v>10</v>
      </c>
      <c r="E247" s="7" t="s">
        <v>315</v>
      </c>
      <c r="F247" s="77">
        <f>SUMIF(ハード!$F$6:$F$17,H27事業コード表!E247,ハード!$L$6:$L$17)</f>
        <v>0</v>
      </c>
      <c r="G247" s="76"/>
    </row>
    <row r="248" spans="1:7" ht="15" customHeight="1">
      <c r="A248" s="11"/>
      <c r="B248" s="27"/>
      <c r="C248" s="16"/>
      <c r="D248" s="5" t="s">
        <v>12</v>
      </c>
      <c r="E248" s="7" t="s">
        <v>316</v>
      </c>
      <c r="F248" s="77">
        <f>SUMIF(ハード!$F$6:$F$17,H27事業コード表!E248,ハード!$L$6:$L$17)</f>
        <v>0</v>
      </c>
      <c r="G248" s="76"/>
    </row>
    <row r="249" spans="1:7" ht="15" customHeight="1">
      <c r="A249" s="11"/>
      <c r="B249" s="27"/>
      <c r="C249" s="16"/>
      <c r="D249" s="5" t="s">
        <v>14</v>
      </c>
      <c r="E249" s="7" t="s">
        <v>317</v>
      </c>
      <c r="F249" s="77">
        <f>SUMIF(ハード!$F$6:$F$17,H27事業コード表!E249,ハード!$L$6:$L$17)</f>
        <v>0</v>
      </c>
      <c r="G249" s="76"/>
    </row>
    <row r="250" spans="1:7" ht="15" customHeight="1">
      <c r="A250" s="11"/>
      <c r="B250" s="27"/>
      <c r="C250" s="16"/>
      <c r="D250" s="5" t="s">
        <v>16</v>
      </c>
      <c r="E250" s="7" t="s">
        <v>318</v>
      </c>
      <c r="F250" s="77">
        <f>SUMIF(ハード!$F$6:$F$17,H27事業コード表!E250,ハード!$L$6:$L$17)</f>
        <v>0</v>
      </c>
      <c r="G250" s="76"/>
    </row>
    <row r="251" spans="1:7" ht="15" customHeight="1">
      <c r="A251" s="11"/>
      <c r="B251" s="27"/>
      <c r="C251" s="16"/>
      <c r="D251" s="5" t="s">
        <v>18</v>
      </c>
      <c r="E251" s="7" t="s">
        <v>319</v>
      </c>
      <c r="F251" s="77">
        <f>SUMIF(ハード!$F$6:$F$17,H27事業コード表!E251,ハード!$L$6:$L$17)</f>
        <v>0</v>
      </c>
      <c r="G251" s="76"/>
    </row>
    <row r="252" spans="1:7" ht="15" customHeight="1">
      <c r="A252" s="11"/>
      <c r="B252" s="26"/>
      <c r="C252" s="15"/>
      <c r="D252" s="5" t="s">
        <v>20</v>
      </c>
      <c r="E252" s="7" t="s">
        <v>320</v>
      </c>
      <c r="F252" s="77">
        <f>SUMIF(ハード!$F$6:$F$17,H27事業コード表!E252,ハード!$L$6:$L$17)</f>
        <v>0</v>
      </c>
      <c r="G252" s="75"/>
    </row>
    <row r="253" spans="1:7" ht="15" customHeight="1">
      <c r="A253" s="13" t="s">
        <v>321</v>
      </c>
      <c r="B253" s="25"/>
      <c r="C253" s="6" t="s">
        <v>1</v>
      </c>
      <c r="D253" s="6" t="s">
        <v>441</v>
      </c>
      <c r="E253" s="7" t="s">
        <v>322</v>
      </c>
      <c r="F253" s="47">
        <f>SUMIF(ハード!$F$6:$F$17,H27事業コード表!E253,ハード!$L$6:$L$17)</f>
        <v>0</v>
      </c>
      <c r="G253" s="75">
        <f t="shared" si="3"/>
        <v>0</v>
      </c>
    </row>
    <row r="254" spans="1:7" ht="15" customHeight="1">
      <c r="A254" s="11"/>
      <c r="B254" s="28"/>
      <c r="C254" s="16" t="s">
        <v>8</v>
      </c>
      <c r="D254" s="5" t="s">
        <v>10</v>
      </c>
      <c r="E254" s="7" t="s">
        <v>323</v>
      </c>
      <c r="F254" s="47">
        <f>SUMIF(ハード!$F$6:$F$17,H27事業コード表!E254,ハード!$L$6:$L$17)</f>
        <v>0</v>
      </c>
      <c r="G254" s="74">
        <f>SUM(F254:F259)</f>
        <v>0</v>
      </c>
    </row>
    <row r="255" spans="1:7" ht="15" customHeight="1">
      <c r="A255" s="11"/>
      <c r="B255" s="28"/>
      <c r="C255" s="16"/>
      <c r="D255" s="5" t="s">
        <v>12</v>
      </c>
      <c r="E255" s="7" t="s">
        <v>324</v>
      </c>
      <c r="F255" s="47">
        <f>SUMIF(ハード!$F$6:$F$17,H27事業コード表!E255,ハード!$L$6:$L$17)</f>
        <v>0</v>
      </c>
      <c r="G255" s="76"/>
    </row>
    <row r="256" spans="1:7" ht="15" customHeight="1">
      <c r="A256" s="11"/>
      <c r="B256" s="28"/>
      <c r="C256" s="16"/>
      <c r="D256" s="5" t="s">
        <v>14</v>
      </c>
      <c r="E256" s="7" t="s">
        <v>325</v>
      </c>
      <c r="F256" s="47">
        <f>SUMIF(ハード!$F$6:$F$17,H27事業コード表!E256,ハード!$L$6:$L$17)</f>
        <v>0</v>
      </c>
      <c r="G256" s="76"/>
    </row>
    <row r="257" spans="1:7" ht="15" customHeight="1">
      <c r="A257" s="11"/>
      <c r="B257" s="28"/>
      <c r="C257" s="16"/>
      <c r="D257" s="5" t="s">
        <v>16</v>
      </c>
      <c r="E257" s="7" t="s">
        <v>326</v>
      </c>
      <c r="F257" s="47">
        <f>SUMIF(ハード!$F$6:$F$17,H27事業コード表!E257,ハード!$L$6:$L$17)</f>
        <v>0</v>
      </c>
      <c r="G257" s="76"/>
    </row>
    <row r="258" spans="1:7" ht="15" customHeight="1">
      <c r="A258" s="11"/>
      <c r="B258" s="28"/>
      <c r="C258" s="16"/>
      <c r="D258" s="5" t="s">
        <v>18</v>
      </c>
      <c r="E258" s="7" t="s">
        <v>327</v>
      </c>
      <c r="F258" s="47">
        <f>SUMIF(ハード!$F$6:$F$17,H27事業コード表!E258,ハード!$L$6:$L$17)</f>
        <v>0</v>
      </c>
      <c r="G258" s="76"/>
    </row>
    <row r="259" spans="1:7" ht="15" customHeight="1">
      <c r="A259" s="12"/>
      <c r="B259" s="23"/>
      <c r="C259" s="15"/>
      <c r="D259" s="5" t="s">
        <v>20</v>
      </c>
      <c r="E259" s="7" t="s">
        <v>328</v>
      </c>
      <c r="F259" s="47">
        <f>SUMIF(ハード!$F$6:$F$17,H27事業コード表!E259,ハード!$L$6:$L$17)</f>
        <v>0</v>
      </c>
      <c r="G259" s="76"/>
    </row>
    <row r="260" spans="1:7" ht="15" customHeight="1">
      <c r="A260" s="13" t="s">
        <v>329</v>
      </c>
      <c r="B260" s="25"/>
      <c r="C260" s="16" t="s">
        <v>8</v>
      </c>
      <c r="D260" s="5" t="s">
        <v>10</v>
      </c>
      <c r="E260" s="7" t="s">
        <v>330</v>
      </c>
      <c r="F260" s="47">
        <f>SUMIF(ハード!$F$6:$F$17,H27事業コード表!E260,ハード!$L$6:$L$17)</f>
        <v>0</v>
      </c>
      <c r="G260" s="74">
        <f>SUM(F260:F265)</f>
        <v>0</v>
      </c>
    </row>
    <row r="261" spans="1:7" ht="15" customHeight="1">
      <c r="A261" s="11"/>
      <c r="B261" s="28"/>
      <c r="C261" s="16"/>
      <c r="D261" s="5" t="s">
        <v>12</v>
      </c>
      <c r="E261" s="7" t="s">
        <v>331</v>
      </c>
      <c r="F261" s="47">
        <f>SUMIF(ハード!$F$6:$F$17,H27事業コード表!E261,ハード!$L$6:$L$17)</f>
        <v>0</v>
      </c>
      <c r="G261" s="76"/>
    </row>
    <row r="262" spans="1:7" ht="15" customHeight="1">
      <c r="A262" s="11"/>
      <c r="B262" s="28"/>
      <c r="C262" s="16"/>
      <c r="D262" s="5" t="s">
        <v>14</v>
      </c>
      <c r="E262" s="7" t="s">
        <v>332</v>
      </c>
      <c r="F262" s="47">
        <f>SUMIF(ハード!$F$6:$F$17,H27事業コード表!E262,ハード!$L$6:$L$17)</f>
        <v>0</v>
      </c>
      <c r="G262" s="76"/>
    </row>
    <row r="263" spans="1:7" ht="15" customHeight="1">
      <c r="A263" s="11"/>
      <c r="B263" s="28"/>
      <c r="C263" s="16"/>
      <c r="D263" s="5" t="s">
        <v>16</v>
      </c>
      <c r="E263" s="7" t="s">
        <v>333</v>
      </c>
      <c r="F263" s="47">
        <f>SUMIF(ハード!$F$6:$F$17,H27事業コード表!E263,ハード!$L$6:$L$17)</f>
        <v>0</v>
      </c>
      <c r="G263" s="76"/>
    </row>
    <row r="264" spans="1:7" ht="15" customHeight="1">
      <c r="A264" s="11"/>
      <c r="B264" s="28"/>
      <c r="C264" s="16"/>
      <c r="D264" s="5" t="s">
        <v>18</v>
      </c>
      <c r="E264" s="7" t="s">
        <v>334</v>
      </c>
      <c r="F264" s="47">
        <f>SUMIF(ハード!$F$6:$F$17,H27事業コード表!E264,ハード!$L$6:$L$17)</f>
        <v>0</v>
      </c>
      <c r="G264" s="76"/>
    </row>
    <row r="265" spans="1:7" ht="15" customHeight="1">
      <c r="A265" s="12"/>
      <c r="B265" s="23"/>
      <c r="C265" s="15"/>
      <c r="D265" s="5" t="s">
        <v>20</v>
      </c>
      <c r="E265" s="7" t="s">
        <v>335</v>
      </c>
      <c r="F265" s="47">
        <f>SUMIF(ハード!$F$6:$F$17,H27事業コード表!E265,ハード!$L$6:$L$17)</f>
        <v>0</v>
      </c>
      <c r="G265" s="76"/>
    </row>
    <row r="266" spans="1:7" ht="15" customHeight="1">
      <c r="A266" s="8" t="s">
        <v>461</v>
      </c>
      <c r="B266" s="23" t="s">
        <v>488</v>
      </c>
      <c r="C266" s="3" t="s">
        <v>1</v>
      </c>
      <c r="D266" s="6" t="s">
        <v>441</v>
      </c>
      <c r="E266" s="7" t="s">
        <v>336</v>
      </c>
      <c r="F266" s="47">
        <f>SUMIF(ハード!$F$6:$F$17,H27事業コード表!E266,ハード!$L$6:$L$17)</f>
        <v>0</v>
      </c>
      <c r="G266" s="47">
        <f t="shared" ref="G266:G322" si="4">F266</f>
        <v>0</v>
      </c>
    </row>
    <row r="267" spans="1:7" ht="15" customHeight="1">
      <c r="A267" s="8" t="s">
        <v>462</v>
      </c>
      <c r="B267" s="24" t="s">
        <v>489</v>
      </c>
      <c r="C267" s="3" t="s">
        <v>1</v>
      </c>
      <c r="D267" s="6" t="s">
        <v>441</v>
      </c>
      <c r="E267" s="7" t="s">
        <v>337</v>
      </c>
      <c r="F267" s="47">
        <f>SUMIF(ハード!$F$6:$F$17,H27事業コード表!E267,ハード!$L$6:$L$17)</f>
        <v>0</v>
      </c>
      <c r="G267" s="47">
        <f t="shared" si="4"/>
        <v>0</v>
      </c>
    </row>
    <row r="268" spans="1:7" ht="15" customHeight="1">
      <c r="A268" s="10"/>
      <c r="B268" s="24" t="s">
        <v>490</v>
      </c>
      <c r="C268" s="3" t="s">
        <v>1</v>
      </c>
      <c r="D268" s="6" t="s">
        <v>441</v>
      </c>
      <c r="E268" s="7" t="s">
        <v>338</v>
      </c>
      <c r="F268" s="47">
        <f>SUMIF(ハード!$F$6:$F$17,H27事業コード表!E268,ハード!$L$6:$L$17)</f>
        <v>0</v>
      </c>
      <c r="G268" s="47">
        <f t="shared" si="4"/>
        <v>0</v>
      </c>
    </row>
    <row r="269" spans="1:7" ht="15" customHeight="1">
      <c r="A269" s="4" t="s">
        <v>453</v>
      </c>
      <c r="B269" s="25" t="s">
        <v>339</v>
      </c>
      <c r="C269" s="14" t="s">
        <v>1</v>
      </c>
      <c r="D269" s="6" t="s">
        <v>441</v>
      </c>
      <c r="E269" s="7" t="s">
        <v>340</v>
      </c>
      <c r="F269" s="47">
        <f>SUMIF(ハード!$F$6:$F$17,H27事業コード表!E269,ハード!$L$6:$L$17)</f>
        <v>0</v>
      </c>
      <c r="G269" s="74">
        <f t="shared" si="4"/>
        <v>0</v>
      </c>
    </row>
    <row r="270" spans="1:7" ht="15" customHeight="1">
      <c r="A270" s="11" t="s">
        <v>454</v>
      </c>
      <c r="B270" s="20" t="s">
        <v>341</v>
      </c>
      <c r="C270" s="14" t="s">
        <v>1</v>
      </c>
      <c r="D270" s="9" t="s">
        <v>342</v>
      </c>
      <c r="E270" s="7" t="s">
        <v>343</v>
      </c>
      <c r="F270" s="77">
        <f>SUMIF(ハード!$F$6:$F$17,H27事業コード表!E270,ハード!$L$6:$L$17)</f>
        <v>0</v>
      </c>
      <c r="G270" s="74">
        <f>SUM(F270:F274)</f>
        <v>0</v>
      </c>
    </row>
    <row r="271" spans="1:7" ht="15" customHeight="1">
      <c r="A271" s="11"/>
      <c r="B271" s="21"/>
      <c r="C271" s="16"/>
      <c r="D271" s="9" t="s">
        <v>344</v>
      </c>
      <c r="E271" s="7" t="s">
        <v>345</v>
      </c>
      <c r="F271" s="77">
        <f>SUMIF(ハード!$F$6:$F$17,H27事業コード表!E271,ハード!$L$6:$L$17)</f>
        <v>0</v>
      </c>
      <c r="G271" s="76"/>
    </row>
    <row r="272" spans="1:7" ht="15" customHeight="1">
      <c r="A272" s="11"/>
      <c r="B272" s="21"/>
      <c r="C272" s="16"/>
      <c r="D272" s="9" t="s">
        <v>346</v>
      </c>
      <c r="E272" s="7" t="s">
        <v>347</v>
      </c>
      <c r="F272" s="77">
        <f>SUMIF(ハード!$F$6:$F$17,H27事業コード表!E272,ハード!$L$6:$L$17)</f>
        <v>0</v>
      </c>
      <c r="G272" s="76"/>
    </row>
    <row r="273" spans="1:7" ht="15" customHeight="1">
      <c r="A273" s="11"/>
      <c r="B273" s="21"/>
      <c r="C273" s="16"/>
      <c r="D273" s="9" t="s">
        <v>348</v>
      </c>
      <c r="E273" s="7" t="s">
        <v>349</v>
      </c>
      <c r="F273" s="77">
        <f>SUMIF(ハード!$F$6:$F$17,H27事業コード表!E273,ハード!$L$6:$L$17)</f>
        <v>0</v>
      </c>
      <c r="G273" s="76"/>
    </row>
    <row r="274" spans="1:7" ht="15" customHeight="1">
      <c r="A274" s="11"/>
      <c r="B274" s="22"/>
      <c r="C274" s="15"/>
      <c r="D274" s="9" t="s">
        <v>350</v>
      </c>
      <c r="E274" s="7" t="s">
        <v>351</v>
      </c>
      <c r="F274" s="77">
        <f>SUMIF(ハード!$F$6:$F$17,H27事業コード表!E274,ハード!$L$6:$L$17)</f>
        <v>0</v>
      </c>
      <c r="G274" s="75"/>
    </row>
    <row r="275" spans="1:7" ht="15" customHeight="1">
      <c r="A275" s="8"/>
      <c r="B275" s="23" t="s">
        <v>352</v>
      </c>
      <c r="C275" s="15" t="s">
        <v>1</v>
      </c>
      <c r="D275" s="6" t="s">
        <v>441</v>
      </c>
      <c r="E275" s="7">
        <v>16</v>
      </c>
      <c r="F275" s="47">
        <f>SUMIF(ハード!$F$6:$F$17,H27事業コード表!E275,ハード!$L$6:$L$17)</f>
        <v>0</v>
      </c>
      <c r="G275" s="75">
        <f t="shared" si="4"/>
        <v>0</v>
      </c>
    </row>
    <row r="276" spans="1:7" ht="15" customHeight="1">
      <c r="A276" s="10"/>
      <c r="B276" s="24" t="s">
        <v>353</v>
      </c>
      <c r="C276" s="3" t="s">
        <v>1</v>
      </c>
      <c r="D276" s="6" t="s">
        <v>441</v>
      </c>
      <c r="E276" s="7">
        <v>17</v>
      </c>
      <c r="F276" s="47">
        <f>SUMIF(ハード!$F$6:$F$17,H27事業コード表!E276,ハード!$L$6:$L$17)</f>
        <v>0</v>
      </c>
      <c r="G276" s="47">
        <f t="shared" si="4"/>
        <v>0</v>
      </c>
    </row>
    <row r="277" spans="1:7" ht="15" customHeight="1">
      <c r="A277" s="4" t="s">
        <v>456</v>
      </c>
      <c r="B277" s="24" t="s">
        <v>491</v>
      </c>
      <c r="C277" s="3" t="s">
        <v>1</v>
      </c>
      <c r="D277" s="6" t="s">
        <v>441</v>
      </c>
      <c r="E277" s="7" t="s">
        <v>354</v>
      </c>
      <c r="F277" s="47">
        <f>SUMIF(ハード!$F$6:$F$17,H27事業コード表!E277,ハード!$L$6:$L$17)</f>
        <v>0</v>
      </c>
      <c r="G277" s="47">
        <f t="shared" si="4"/>
        <v>0</v>
      </c>
    </row>
    <row r="278" spans="1:7" ht="15" customHeight="1">
      <c r="A278" s="8" t="s">
        <v>455</v>
      </c>
      <c r="B278" s="24" t="s">
        <v>492</v>
      </c>
      <c r="C278" s="3" t="s">
        <v>1</v>
      </c>
      <c r="D278" s="6" t="s">
        <v>441</v>
      </c>
      <c r="E278" s="7" t="s">
        <v>355</v>
      </c>
      <c r="F278" s="47">
        <f>SUMIF(ハード!$F$6:$F$17,H27事業コード表!E278,ハード!$L$6:$L$17)</f>
        <v>0</v>
      </c>
      <c r="G278" s="47">
        <f t="shared" si="4"/>
        <v>0</v>
      </c>
    </row>
    <row r="279" spans="1:7" ht="15" customHeight="1">
      <c r="A279" s="8"/>
      <c r="B279" s="24" t="s">
        <v>493</v>
      </c>
      <c r="C279" s="3" t="s">
        <v>1</v>
      </c>
      <c r="D279" s="6" t="s">
        <v>441</v>
      </c>
      <c r="E279" s="7" t="s">
        <v>356</v>
      </c>
      <c r="F279" s="47">
        <f>SUMIF(ハード!$F$6:$F$17,H27事業コード表!E279,ハード!$L$6:$L$17)</f>
        <v>0</v>
      </c>
      <c r="G279" s="47">
        <f t="shared" si="4"/>
        <v>0</v>
      </c>
    </row>
    <row r="280" spans="1:7" ht="15" customHeight="1">
      <c r="A280" s="8"/>
      <c r="B280" s="24" t="s">
        <v>494</v>
      </c>
      <c r="C280" s="3" t="s">
        <v>1</v>
      </c>
      <c r="D280" s="6" t="s">
        <v>441</v>
      </c>
      <c r="E280" s="7" t="s">
        <v>357</v>
      </c>
      <c r="F280" s="47">
        <f>SUMIF(ハード!$F$6:$F$17,H27事業コード表!E280,ハード!$L$6:$L$17)</f>
        <v>0</v>
      </c>
      <c r="G280" s="47">
        <f t="shared" si="4"/>
        <v>0</v>
      </c>
    </row>
    <row r="281" spans="1:7" ht="15" customHeight="1">
      <c r="A281" s="8"/>
      <c r="B281" s="24" t="s">
        <v>495</v>
      </c>
      <c r="C281" s="3" t="s">
        <v>8</v>
      </c>
      <c r="D281" s="6" t="s">
        <v>441</v>
      </c>
      <c r="E281" s="7" t="s">
        <v>358</v>
      </c>
      <c r="F281" s="47">
        <f>SUMIF(ハード!$F$6:$F$17,H27事業コード表!E281,ハード!$L$6:$L$17)</f>
        <v>0</v>
      </c>
      <c r="G281" s="47">
        <f t="shared" si="4"/>
        <v>0</v>
      </c>
    </row>
    <row r="282" spans="1:7" ht="15" customHeight="1">
      <c r="A282" s="8"/>
      <c r="B282" s="25" t="s">
        <v>496</v>
      </c>
      <c r="C282" s="3" t="s">
        <v>8</v>
      </c>
      <c r="D282" s="6" t="s">
        <v>441</v>
      </c>
      <c r="E282" s="7" t="s">
        <v>359</v>
      </c>
      <c r="F282" s="47">
        <f>SUMIF(ハード!$F$6:$F$17,H27事業コード表!E282,ハード!$L$6:$L$17)</f>
        <v>0</v>
      </c>
      <c r="G282" s="47">
        <f t="shared" si="4"/>
        <v>0</v>
      </c>
    </row>
    <row r="283" spans="1:7" ht="15" customHeight="1">
      <c r="A283" s="11"/>
      <c r="B283" s="19" t="s">
        <v>475</v>
      </c>
      <c r="C283" s="16" t="s">
        <v>8</v>
      </c>
      <c r="D283" s="5" t="s">
        <v>10</v>
      </c>
      <c r="E283" s="7" t="s">
        <v>360</v>
      </c>
      <c r="F283" s="47">
        <f>SUMIF(ハード!$F$6:$F$17,H27事業コード表!E283,ハード!$L$6:$L$17)</f>
        <v>0</v>
      </c>
      <c r="G283" s="74">
        <f>SUM(F283:F288)</f>
        <v>0</v>
      </c>
    </row>
    <row r="284" spans="1:7" ht="15" customHeight="1">
      <c r="A284" s="11"/>
      <c r="B284" s="27"/>
      <c r="C284" s="16"/>
      <c r="D284" s="5" t="s">
        <v>12</v>
      </c>
      <c r="E284" s="7" t="s">
        <v>361</v>
      </c>
      <c r="F284" s="47">
        <f>SUMIF(ハード!$F$6:$F$17,H27事業コード表!E284,ハード!$L$6:$L$17)</f>
        <v>0</v>
      </c>
      <c r="G284" s="76"/>
    </row>
    <row r="285" spans="1:7" ht="15" customHeight="1">
      <c r="A285" s="11"/>
      <c r="B285" s="27"/>
      <c r="C285" s="16"/>
      <c r="D285" s="5" t="s">
        <v>14</v>
      </c>
      <c r="E285" s="7" t="s">
        <v>362</v>
      </c>
      <c r="F285" s="47">
        <f>SUMIF(ハード!$F$6:$F$17,H27事業コード表!E285,ハード!$L$6:$L$17)</f>
        <v>0</v>
      </c>
      <c r="G285" s="76"/>
    </row>
    <row r="286" spans="1:7" ht="15" customHeight="1">
      <c r="A286" s="11"/>
      <c r="B286" s="27"/>
      <c r="C286" s="16"/>
      <c r="D286" s="5" t="s">
        <v>16</v>
      </c>
      <c r="E286" s="7" t="s">
        <v>363</v>
      </c>
      <c r="F286" s="47">
        <f>SUMIF(ハード!$F$6:$F$17,H27事業コード表!E286,ハード!$L$6:$L$17)</f>
        <v>0</v>
      </c>
      <c r="G286" s="76"/>
    </row>
    <row r="287" spans="1:7" ht="15" customHeight="1">
      <c r="A287" s="11"/>
      <c r="B287" s="27"/>
      <c r="C287" s="16"/>
      <c r="D287" s="5" t="s">
        <v>18</v>
      </c>
      <c r="E287" s="7" t="s">
        <v>364</v>
      </c>
      <c r="F287" s="47">
        <f>SUMIF(ハード!$F$6:$F$17,H27事業コード表!E287,ハード!$L$6:$L$17)</f>
        <v>0</v>
      </c>
      <c r="G287" s="76"/>
    </row>
    <row r="288" spans="1:7" ht="15" customHeight="1">
      <c r="A288" s="12"/>
      <c r="B288" s="26"/>
      <c r="C288" s="15"/>
      <c r="D288" s="5" t="s">
        <v>20</v>
      </c>
      <c r="E288" s="7" t="s">
        <v>365</v>
      </c>
      <c r="F288" s="47">
        <f>SUMIF(ハード!$F$6:$F$17,H27事業コード表!E288,ハード!$L$6:$L$17)</f>
        <v>0</v>
      </c>
      <c r="G288" s="76"/>
    </row>
    <row r="289" spans="1:7" ht="15" customHeight="1">
      <c r="A289" s="4" t="s">
        <v>476</v>
      </c>
      <c r="B289" s="23" t="s">
        <v>497</v>
      </c>
      <c r="C289" s="3" t="s">
        <v>1</v>
      </c>
      <c r="D289" s="6" t="s">
        <v>441</v>
      </c>
      <c r="E289" s="7" t="s">
        <v>366</v>
      </c>
      <c r="F289" s="47">
        <f>SUMIF(ハード!$F$6:$F$17,H27事業コード表!E289,ハード!$L$6:$L$17)</f>
        <v>0</v>
      </c>
      <c r="G289" s="47">
        <f t="shared" si="4"/>
        <v>0</v>
      </c>
    </row>
    <row r="290" spans="1:7" ht="15" customHeight="1">
      <c r="A290" s="8" t="s">
        <v>459</v>
      </c>
      <c r="B290" s="24" t="s">
        <v>498</v>
      </c>
      <c r="C290" s="3" t="s">
        <v>8</v>
      </c>
      <c r="D290" s="6" t="s">
        <v>441</v>
      </c>
      <c r="E290" s="7" t="s">
        <v>367</v>
      </c>
      <c r="F290" s="47">
        <f>SUMIF(ハード!$F$6:$F$17,H27事業コード表!E290,ハード!$L$6:$L$17)</f>
        <v>0</v>
      </c>
      <c r="G290" s="47">
        <f t="shared" si="4"/>
        <v>0</v>
      </c>
    </row>
    <row r="291" spans="1:7" ht="15" customHeight="1">
      <c r="A291" s="8" t="s">
        <v>460</v>
      </c>
      <c r="B291" s="24" t="s">
        <v>499</v>
      </c>
      <c r="C291" s="3" t="s">
        <v>1</v>
      </c>
      <c r="D291" s="6" t="s">
        <v>441</v>
      </c>
      <c r="E291" s="7" t="s">
        <v>368</v>
      </c>
      <c r="F291" s="47">
        <f>SUMIF(ハード!$F$6:$F$17,H27事業コード表!E291,ハード!$L$6:$L$17)</f>
        <v>0</v>
      </c>
      <c r="G291" s="47">
        <f t="shared" si="4"/>
        <v>0</v>
      </c>
    </row>
    <row r="292" spans="1:7" ht="15" customHeight="1">
      <c r="A292" s="8"/>
      <c r="B292" s="24" t="s">
        <v>500</v>
      </c>
      <c r="C292" s="3" t="s">
        <v>8</v>
      </c>
      <c r="D292" s="6" t="s">
        <v>441</v>
      </c>
      <c r="E292" s="7" t="s">
        <v>369</v>
      </c>
      <c r="F292" s="47">
        <f>SUMIF(ハード!$F$6:$F$17,H27事業コード表!E292,ハード!$L$6:$L$17)</f>
        <v>0</v>
      </c>
      <c r="G292" s="47">
        <f t="shared" si="4"/>
        <v>0</v>
      </c>
    </row>
    <row r="293" spans="1:7" ht="15" customHeight="1">
      <c r="A293" s="8"/>
      <c r="B293" s="25" t="s">
        <v>501</v>
      </c>
      <c r="C293" s="3" t="s">
        <v>1</v>
      </c>
      <c r="D293" s="6" t="s">
        <v>441</v>
      </c>
      <c r="E293" s="7" t="s">
        <v>370</v>
      </c>
      <c r="F293" s="47">
        <f>SUMIF(ハード!$F$6:$F$17,H27事業コード表!E293,ハード!$L$6:$L$17)</f>
        <v>0</v>
      </c>
      <c r="G293" s="74">
        <f t="shared" si="4"/>
        <v>0</v>
      </c>
    </row>
    <row r="294" spans="1:7" ht="15" customHeight="1">
      <c r="A294" s="11"/>
      <c r="B294" s="19" t="s">
        <v>502</v>
      </c>
      <c r="C294" s="6" t="s">
        <v>8</v>
      </c>
      <c r="D294" s="5" t="s">
        <v>477</v>
      </c>
      <c r="E294" s="7" t="s">
        <v>371</v>
      </c>
      <c r="F294" s="77">
        <f>SUMIF(ハード!$F$6:$F$17,H27事業コード表!E294,ハード!$L$6:$L$17)</f>
        <v>0</v>
      </c>
      <c r="G294" s="74">
        <f>SUM(F294:F296)</f>
        <v>0</v>
      </c>
    </row>
    <row r="295" spans="1:7" ht="15" customHeight="1">
      <c r="A295" s="11"/>
      <c r="B295" s="27" t="s">
        <v>503</v>
      </c>
      <c r="C295" s="6" t="s">
        <v>8</v>
      </c>
      <c r="D295" s="5" t="s">
        <v>526</v>
      </c>
      <c r="E295" s="7" t="s">
        <v>372</v>
      </c>
      <c r="F295" s="77">
        <f>SUMIF(ハード!$F$6:$F$17,H27事業コード表!E295,ハード!$L$6:$L$17)</f>
        <v>0</v>
      </c>
      <c r="G295" s="76"/>
    </row>
    <row r="296" spans="1:7" ht="15" customHeight="1">
      <c r="A296" s="11"/>
      <c r="B296" s="26"/>
      <c r="C296" s="6" t="s">
        <v>8</v>
      </c>
      <c r="D296" s="5" t="s">
        <v>373</v>
      </c>
      <c r="E296" s="7" t="s">
        <v>374</v>
      </c>
      <c r="F296" s="77">
        <f>SUMIF(ハード!$F$6:$F$17,H27事業コード表!E296,ハード!$L$6:$L$17)</f>
        <v>0</v>
      </c>
      <c r="G296" s="75"/>
    </row>
    <row r="297" spans="1:7" ht="15" customHeight="1">
      <c r="A297" s="5" t="s">
        <v>435</v>
      </c>
      <c r="B297" s="24"/>
      <c r="C297" s="3"/>
      <c r="D297" s="6" t="s">
        <v>441</v>
      </c>
      <c r="E297" s="7">
        <v>18</v>
      </c>
      <c r="F297" s="47">
        <f>SUMIF(③エゾシカ!H6:H127,H27事業コード表!E297,③エゾシカ!N6:N127)</f>
        <v>0</v>
      </c>
      <c r="G297" s="75">
        <f t="shared" si="4"/>
        <v>0</v>
      </c>
    </row>
    <row r="298" spans="1:7" ht="15" customHeight="1">
      <c r="A298" s="4" t="s">
        <v>478</v>
      </c>
      <c r="B298" s="24" t="s">
        <v>375</v>
      </c>
      <c r="C298" s="3" t="s">
        <v>1</v>
      </c>
      <c r="D298" s="6" t="s">
        <v>441</v>
      </c>
      <c r="E298" s="7" t="s">
        <v>376</v>
      </c>
      <c r="F298" s="47">
        <f>SUMIF(福祉･介護!$F$6:$F$24,H27事業コード表!E298,福祉･介護!$L$6:$L$24)</f>
        <v>0</v>
      </c>
      <c r="G298" s="47">
        <f t="shared" si="4"/>
        <v>0</v>
      </c>
    </row>
    <row r="299" spans="1:7" ht="15" customHeight="1">
      <c r="A299" s="8" t="s">
        <v>457</v>
      </c>
      <c r="B299" s="24" t="s">
        <v>377</v>
      </c>
      <c r="C299" s="3" t="s">
        <v>1</v>
      </c>
      <c r="D299" s="6" t="s">
        <v>441</v>
      </c>
      <c r="E299" s="7" t="s">
        <v>378</v>
      </c>
      <c r="F299" s="47">
        <f>SUMIF(福祉･介護!$F$6:$F$24,H27事業コード表!E299,福祉･介護!$L$6:$L$24)</f>
        <v>0</v>
      </c>
      <c r="G299" s="47">
        <f t="shared" si="4"/>
        <v>0</v>
      </c>
    </row>
    <row r="300" spans="1:7" ht="15" customHeight="1">
      <c r="A300" s="8" t="s">
        <v>458</v>
      </c>
      <c r="B300" s="24" t="s">
        <v>379</v>
      </c>
      <c r="C300" s="3" t="s">
        <v>1</v>
      </c>
      <c r="D300" s="6" t="s">
        <v>441</v>
      </c>
      <c r="E300" s="7" t="s">
        <v>380</v>
      </c>
      <c r="F300" s="47">
        <f>SUMIF(福祉･介護!$F$6:$F$24,H27事業コード表!E300,福祉･介護!$L$6:$L$24)</f>
        <v>0</v>
      </c>
      <c r="G300" s="47">
        <f t="shared" si="4"/>
        <v>0</v>
      </c>
    </row>
    <row r="301" spans="1:7" ht="15" customHeight="1">
      <c r="A301" s="8"/>
      <c r="B301" s="24" t="s">
        <v>479</v>
      </c>
      <c r="C301" s="3" t="s">
        <v>1</v>
      </c>
      <c r="D301" s="6" t="s">
        <v>441</v>
      </c>
      <c r="E301" s="7" t="s">
        <v>381</v>
      </c>
      <c r="F301" s="47">
        <f>SUMIF(福祉･介護!$F$6:$F$24,H27事業コード表!E301,福祉･介護!$L$6:$L$24)</f>
        <v>0</v>
      </c>
      <c r="G301" s="47">
        <f t="shared" si="4"/>
        <v>0</v>
      </c>
    </row>
    <row r="302" spans="1:7" ht="15" customHeight="1">
      <c r="A302" s="8"/>
      <c r="B302" s="24" t="s">
        <v>382</v>
      </c>
      <c r="C302" s="3" t="s">
        <v>1</v>
      </c>
      <c r="D302" s="6" t="s">
        <v>441</v>
      </c>
      <c r="E302" s="7" t="s">
        <v>383</v>
      </c>
      <c r="F302" s="47">
        <f>SUMIF(福祉･介護!$F$6:$F$24,H27事業コード表!E302,福祉･介護!$L$6:$L$24)</f>
        <v>441000</v>
      </c>
      <c r="G302" s="47">
        <f t="shared" si="4"/>
        <v>441000</v>
      </c>
    </row>
    <row r="303" spans="1:7" ht="15" customHeight="1">
      <c r="A303" s="8"/>
      <c r="B303" s="24" t="s">
        <v>384</v>
      </c>
      <c r="C303" s="3" t="s">
        <v>1</v>
      </c>
      <c r="D303" s="6" t="s">
        <v>441</v>
      </c>
      <c r="E303" s="7" t="s">
        <v>385</v>
      </c>
      <c r="F303" s="47">
        <f>SUMIF(福祉･介護!$F$6:$F$24,H27事業コード表!E303,福祉･介護!$L$6:$L$24)</f>
        <v>0</v>
      </c>
      <c r="G303" s="47">
        <f t="shared" si="4"/>
        <v>0</v>
      </c>
    </row>
    <row r="304" spans="1:7" ht="15" customHeight="1">
      <c r="A304" s="8"/>
      <c r="B304" s="24" t="s">
        <v>386</v>
      </c>
      <c r="C304" s="3" t="s">
        <v>1</v>
      </c>
      <c r="D304" s="6" t="s">
        <v>441</v>
      </c>
      <c r="E304" s="7" t="s">
        <v>387</v>
      </c>
      <c r="F304" s="47">
        <f>SUMIF(福祉･介護!$F$6:$F$24,H27事業コード表!E304,福祉･介護!$L$6:$L$24)</f>
        <v>0</v>
      </c>
      <c r="G304" s="47">
        <f t="shared" si="4"/>
        <v>0</v>
      </c>
    </row>
    <row r="305" spans="1:7" ht="15" customHeight="1">
      <c r="A305" s="8"/>
      <c r="B305" s="24" t="s">
        <v>388</v>
      </c>
      <c r="C305" s="3" t="s">
        <v>1</v>
      </c>
      <c r="D305" s="6" t="s">
        <v>441</v>
      </c>
      <c r="E305" s="7" t="s">
        <v>389</v>
      </c>
      <c r="F305" s="47">
        <f>SUMIF(福祉･介護!$F$6:$F$24,H27事業コード表!E305,福祉･介護!$L$6:$L$24)</f>
        <v>0</v>
      </c>
      <c r="G305" s="47">
        <f t="shared" si="4"/>
        <v>0</v>
      </c>
    </row>
    <row r="306" spans="1:7" ht="15" customHeight="1">
      <c r="A306" s="8"/>
      <c r="B306" s="24" t="s">
        <v>390</v>
      </c>
      <c r="C306" s="3" t="s">
        <v>1</v>
      </c>
      <c r="D306" s="6" t="s">
        <v>441</v>
      </c>
      <c r="E306" s="7" t="s">
        <v>391</v>
      </c>
      <c r="F306" s="47">
        <f>SUMIF(福祉･介護!$F$6:$F$24,H27事業コード表!E306,福祉･介護!$L$6:$L$24)</f>
        <v>0</v>
      </c>
      <c r="G306" s="47">
        <f t="shared" si="4"/>
        <v>0</v>
      </c>
    </row>
    <row r="307" spans="1:7" ht="15" customHeight="1">
      <c r="A307" s="8"/>
      <c r="B307" s="24" t="s">
        <v>392</v>
      </c>
      <c r="C307" s="3" t="s">
        <v>1</v>
      </c>
      <c r="D307" s="6" t="s">
        <v>441</v>
      </c>
      <c r="E307" s="7" t="s">
        <v>393</v>
      </c>
      <c r="F307" s="47">
        <f>SUMIF(福祉･介護!$F$6:$F$24,H27事業コード表!E307,福祉･介護!$L$6:$L$24)</f>
        <v>0</v>
      </c>
      <c r="G307" s="47">
        <f t="shared" si="4"/>
        <v>0</v>
      </c>
    </row>
    <row r="308" spans="1:7" ht="15" customHeight="1">
      <c r="A308" s="8"/>
      <c r="B308" s="24" t="s">
        <v>394</v>
      </c>
      <c r="C308" s="3" t="s">
        <v>8</v>
      </c>
      <c r="D308" s="6" t="s">
        <v>441</v>
      </c>
      <c r="E308" s="7" t="s">
        <v>395</v>
      </c>
      <c r="F308" s="47">
        <f>SUMIF(福祉･介護!$F$6:$F$24,H27事業コード表!E308,福祉･介護!$L$6:$L$24)</f>
        <v>0</v>
      </c>
      <c r="G308" s="47">
        <f t="shared" si="4"/>
        <v>0</v>
      </c>
    </row>
    <row r="309" spans="1:7" ht="15" customHeight="1">
      <c r="A309" s="8"/>
      <c r="B309" s="24" t="s">
        <v>480</v>
      </c>
      <c r="C309" s="3" t="s">
        <v>8</v>
      </c>
      <c r="D309" s="6" t="s">
        <v>441</v>
      </c>
      <c r="E309" s="7" t="s">
        <v>396</v>
      </c>
      <c r="F309" s="47">
        <f>SUMIF(福祉･介護!$F$6:$F$24,H27事業コード表!E309,福祉･介護!$L$6:$L$24)</f>
        <v>0</v>
      </c>
      <c r="G309" s="47">
        <f t="shared" si="4"/>
        <v>0</v>
      </c>
    </row>
    <row r="310" spans="1:7" ht="15" customHeight="1">
      <c r="A310" s="8"/>
      <c r="B310" s="24" t="s">
        <v>397</v>
      </c>
      <c r="C310" s="3" t="s">
        <v>8</v>
      </c>
      <c r="D310" s="6" t="s">
        <v>441</v>
      </c>
      <c r="E310" s="7" t="s">
        <v>398</v>
      </c>
      <c r="F310" s="47">
        <f>SUMIF(福祉･介護!$F$6:$F$24,H27事業コード表!E310,福祉･介護!$L$6:$L$24)</f>
        <v>0</v>
      </c>
      <c r="G310" s="47">
        <f t="shared" si="4"/>
        <v>0</v>
      </c>
    </row>
    <row r="311" spans="1:7" ht="15" customHeight="1">
      <c r="A311" s="8"/>
      <c r="B311" s="24" t="s">
        <v>481</v>
      </c>
      <c r="C311" s="3" t="s">
        <v>8</v>
      </c>
      <c r="D311" s="6" t="s">
        <v>441</v>
      </c>
      <c r="E311" s="7" t="s">
        <v>399</v>
      </c>
      <c r="F311" s="47">
        <f>SUMIF(福祉･介護!$F$6:$F$24,H27事業コード表!E311,福祉･介護!$L$6:$L$24)</f>
        <v>166000</v>
      </c>
      <c r="G311" s="47">
        <f t="shared" si="4"/>
        <v>166000</v>
      </c>
    </row>
    <row r="312" spans="1:7" ht="15" customHeight="1">
      <c r="A312" s="8"/>
      <c r="B312" s="24" t="s">
        <v>400</v>
      </c>
      <c r="C312" s="3" t="s">
        <v>8</v>
      </c>
      <c r="D312" s="6" t="s">
        <v>441</v>
      </c>
      <c r="E312" s="7" t="s">
        <v>401</v>
      </c>
      <c r="F312" s="47">
        <f>SUMIF(福祉･介護!$F$6:$F$24,H27事業コード表!E312,福祉･介護!$L$6:$L$24)</f>
        <v>0</v>
      </c>
      <c r="G312" s="47">
        <f t="shared" si="4"/>
        <v>0</v>
      </c>
    </row>
    <row r="313" spans="1:7" ht="15" customHeight="1">
      <c r="A313" s="8"/>
      <c r="B313" s="24" t="s">
        <v>402</v>
      </c>
      <c r="C313" s="3" t="s">
        <v>8</v>
      </c>
      <c r="D313" s="6" t="s">
        <v>441</v>
      </c>
      <c r="E313" s="7" t="s">
        <v>403</v>
      </c>
      <c r="F313" s="47">
        <f>SUMIF(福祉･介護!$F$6:$F$24,H27事業コード表!E313,福祉･介護!$L$6:$L$24)</f>
        <v>0</v>
      </c>
      <c r="G313" s="47">
        <f t="shared" si="4"/>
        <v>0</v>
      </c>
    </row>
    <row r="314" spans="1:7" ht="15" customHeight="1">
      <c r="A314" s="8"/>
      <c r="B314" s="24" t="s">
        <v>404</v>
      </c>
      <c r="C314" s="3" t="s">
        <v>8</v>
      </c>
      <c r="D314" s="6" t="s">
        <v>441</v>
      </c>
      <c r="E314" s="7" t="s">
        <v>405</v>
      </c>
      <c r="F314" s="47">
        <f>SUMIF(福祉･介護!$F$6:$F$24,H27事業コード表!E314,福祉･介護!$L$6:$L$24)</f>
        <v>0</v>
      </c>
      <c r="G314" s="47">
        <f t="shared" si="4"/>
        <v>0</v>
      </c>
    </row>
    <row r="315" spans="1:7" ht="15" customHeight="1">
      <c r="A315" s="8"/>
      <c r="B315" s="24" t="s">
        <v>406</v>
      </c>
      <c r="C315" s="3" t="s">
        <v>8</v>
      </c>
      <c r="D315" s="6" t="s">
        <v>441</v>
      </c>
      <c r="E315" s="7" t="s">
        <v>407</v>
      </c>
      <c r="F315" s="47">
        <f>SUMIF(福祉･介護!$F$6:$F$24,H27事業コード表!E315,福祉･介護!$L$6:$L$24)</f>
        <v>1050000</v>
      </c>
      <c r="G315" s="47">
        <f t="shared" si="4"/>
        <v>1050000</v>
      </c>
    </row>
    <row r="316" spans="1:7" ht="15" customHeight="1">
      <c r="A316" s="8"/>
      <c r="B316" s="24" t="s">
        <v>408</v>
      </c>
      <c r="C316" s="3" t="s">
        <v>8</v>
      </c>
      <c r="D316" s="6" t="s">
        <v>441</v>
      </c>
      <c r="E316" s="7" t="s">
        <v>409</v>
      </c>
      <c r="F316" s="47">
        <f>SUMIF(福祉･介護!$F$6:$F$24,H27事業コード表!E316,福祉･介護!$L$6:$L$24)</f>
        <v>0</v>
      </c>
      <c r="G316" s="47">
        <f t="shared" si="4"/>
        <v>0</v>
      </c>
    </row>
    <row r="317" spans="1:7" ht="15" customHeight="1">
      <c r="A317" s="8"/>
      <c r="B317" s="24" t="s">
        <v>410</v>
      </c>
      <c r="C317" s="3" t="s">
        <v>8</v>
      </c>
      <c r="D317" s="6" t="s">
        <v>441</v>
      </c>
      <c r="E317" s="7" t="s">
        <v>411</v>
      </c>
      <c r="F317" s="47">
        <f>SUMIF(福祉･介護!$F$6:$F$24,H27事業コード表!E317,福祉･介護!$L$6:$L$24)</f>
        <v>26000</v>
      </c>
      <c r="G317" s="47">
        <f t="shared" si="4"/>
        <v>26000</v>
      </c>
    </row>
    <row r="318" spans="1:7" ht="15" customHeight="1">
      <c r="A318" s="8"/>
      <c r="B318" s="24" t="s">
        <v>412</v>
      </c>
      <c r="C318" s="3" t="s">
        <v>8</v>
      </c>
      <c r="D318" s="6" t="s">
        <v>441</v>
      </c>
      <c r="E318" s="7" t="s">
        <v>413</v>
      </c>
      <c r="F318" s="47">
        <f>SUMIF(福祉･介護!$F$6:$F$24,H27事業コード表!E318,福祉･介護!$L$6:$L$24)</f>
        <v>525000</v>
      </c>
      <c r="G318" s="47">
        <f t="shared" si="4"/>
        <v>525000</v>
      </c>
    </row>
    <row r="319" spans="1:7" ht="15" customHeight="1">
      <c r="A319" s="8"/>
      <c r="B319" s="24" t="s">
        <v>414</v>
      </c>
      <c r="C319" s="3" t="s">
        <v>8</v>
      </c>
      <c r="D319" s="6" t="s">
        <v>441</v>
      </c>
      <c r="E319" s="7" t="s">
        <v>415</v>
      </c>
      <c r="F319" s="47">
        <f>SUMIF(福祉･介護!$F$6:$F$24,H27事業コード表!E319,福祉･介護!$L$6:$L$24)</f>
        <v>1435000</v>
      </c>
      <c r="G319" s="47">
        <f t="shared" si="4"/>
        <v>1435000</v>
      </c>
    </row>
    <row r="320" spans="1:7" ht="15" customHeight="1">
      <c r="A320" s="8"/>
      <c r="B320" s="24" t="s">
        <v>416</v>
      </c>
      <c r="C320" s="3" t="s">
        <v>8</v>
      </c>
      <c r="D320" s="6" t="s">
        <v>441</v>
      </c>
      <c r="E320" s="7" t="s">
        <v>417</v>
      </c>
      <c r="F320" s="47">
        <f>SUMIF(福祉･介護!$F$6:$F$24,H27事業コード表!E320,福祉･介護!$L$6:$L$24)</f>
        <v>0</v>
      </c>
      <c r="G320" s="47">
        <f t="shared" si="4"/>
        <v>0</v>
      </c>
    </row>
    <row r="321" spans="1:7" ht="15" customHeight="1">
      <c r="A321" s="8"/>
      <c r="B321" s="24" t="s">
        <v>418</v>
      </c>
      <c r="C321" s="3" t="s">
        <v>8</v>
      </c>
      <c r="D321" s="6" t="s">
        <v>441</v>
      </c>
      <c r="E321" s="7" t="s">
        <v>419</v>
      </c>
      <c r="F321" s="47">
        <f>SUMIF(福祉･介護!$F$6:$F$24,H27事業コード表!E321,福祉･介護!$L$6:$L$24)</f>
        <v>0</v>
      </c>
      <c r="G321" s="47">
        <f t="shared" si="4"/>
        <v>0</v>
      </c>
    </row>
    <row r="322" spans="1:7" ht="15" customHeight="1">
      <c r="A322" s="8"/>
      <c r="B322" s="24" t="s">
        <v>420</v>
      </c>
      <c r="C322" s="3" t="s">
        <v>8</v>
      </c>
      <c r="D322" s="6" t="s">
        <v>441</v>
      </c>
      <c r="E322" s="7" t="s">
        <v>421</v>
      </c>
      <c r="F322" s="47">
        <f>SUMIF(福祉･介護!$F$6:$F$24,H27事業コード表!E322,福祉･介護!$L$6:$L$24)</f>
        <v>15866000</v>
      </c>
      <c r="G322" s="47">
        <f t="shared" si="4"/>
        <v>15866000</v>
      </c>
    </row>
    <row r="323" spans="1:7" ht="15" customHeight="1">
      <c r="A323" s="8"/>
      <c r="B323" s="24" t="s">
        <v>422</v>
      </c>
      <c r="C323" s="3" t="s">
        <v>8</v>
      </c>
      <c r="D323" s="6" t="s">
        <v>441</v>
      </c>
      <c r="E323" s="7" t="s">
        <v>423</v>
      </c>
      <c r="F323" s="47">
        <f>SUMIF(福祉･介護!$F$6:$F$24,H27事業コード表!E323,福祉･介護!$L$6:$L$24)</f>
        <v>0</v>
      </c>
      <c r="G323" s="47">
        <f t="shared" ref="G323:G328" si="5">F323</f>
        <v>0</v>
      </c>
    </row>
    <row r="324" spans="1:7" ht="15" customHeight="1">
      <c r="A324" s="8"/>
      <c r="B324" s="25" t="s">
        <v>424</v>
      </c>
      <c r="C324" s="14" t="s">
        <v>8</v>
      </c>
      <c r="D324" s="6" t="s">
        <v>441</v>
      </c>
      <c r="E324" s="7" t="s">
        <v>425</v>
      </c>
      <c r="F324" s="47">
        <f>SUMIF(福祉･介護!$F$6:$F$24,H27事業コード表!E324,福祉･介護!$L$6:$L$24)</f>
        <v>0</v>
      </c>
      <c r="G324" s="74">
        <f t="shared" si="5"/>
        <v>0</v>
      </c>
    </row>
    <row r="325" spans="1:7" ht="15" customHeight="1">
      <c r="A325" s="11"/>
      <c r="B325" s="20" t="s">
        <v>426</v>
      </c>
      <c r="C325" s="14" t="s">
        <v>8</v>
      </c>
      <c r="D325" s="9" t="s">
        <v>427</v>
      </c>
      <c r="E325" s="7" t="s">
        <v>428</v>
      </c>
      <c r="F325" s="77">
        <f>SUMIF(福祉･介護!$F$6:$F$24,H27事業コード表!E325,福祉･介護!$L$6:$L$24)</f>
        <v>0</v>
      </c>
      <c r="G325" s="74">
        <f>SUM(F325:F327)</f>
        <v>2179000</v>
      </c>
    </row>
    <row r="326" spans="1:7" ht="15" customHeight="1">
      <c r="A326" s="11"/>
      <c r="B326" s="21"/>
      <c r="C326" s="16"/>
      <c r="D326" s="9" t="s">
        <v>429</v>
      </c>
      <c r="E326" s="7" t="s">
        <v>430</v>
      </c>
      <c r="F326" s="77">
        <f>SUMIF(福祉･介護!$F$6:$F$24,H27事業コード表!E326,福祉･介護!$L$6:$L$24)</f>
        <v>1745000</v>
      </c>
      <c r="G326" s="76"/>
    </row>
    <row r="327" spans="1:7" ht="15" customHeight="1">
      <c r="A327" s="11"/>
      <c r="B327" s="22"/>
      <c r="C327" s="15"/>
      <c r="D327" s="9" t="s">
        <v>431</v>
      </c>
      <c r="E327" s="7" t="s">
        <v>432</v>
      </c>
      <c r="F327" s="77">
        <f>SUMIF(福祉･介護!$F$6:$F$24,H27事業コード表!E327,福祉･介護!$L$6:$L$24)</f>
        <v>434000</v>
      </c>
      <c r="G327" s="75"/>
    </row>
    <row r="328" spans="1:7" ht="15" customHeight="1">
      <c r="A328" s="10"/>
      <c r="B328" s="23" t="s">
        <v>433</v>
      </c>
      <c r="C328" s="15" t="s">
        <v>8</v>
      </c>
      <c r="D328" s="6" t="s">
        <v>441</v>
      </c>
      <c r="E328" s="7" t="s">
        <v>434</v>
      </c>
      <c r="F328" s="77">
        <f>SUMIF(福祉･介護!$F$6:$F$24,H27事業コード表!E328,福祉･介護!$L$6:$L$24)</f>
        <v>750000</v>
      </c>
      <c r="G328" s="74">
        <f t="shared" si="5"/>
        <v>750000</v>
      </c>
    </row>
    <row r="329" spans="1:7">
      <c r="E329" s="85" t="s">
        <v>621</v>
      </c>
      <c r="F329" s="47">
        <f>SUM(F3:F328)</f>
        <v>257838000</v>
      </c>
      <c r="G329" s="47">
        <f>SUM(G3:G328)</f>
        <v>257838000</v>
      </c>
    </row>
  </sheetData>
  <mergeCells count="2">
    <mergeCell ref="F2:G2"/>
    <mergeCell ref="A1:G1"/>
  </mergeCells>
  <phoneticPr fontId="1"/>
  <printOptions horizontalCentered="1"/>
  <pageMargins left="0.39370078740157483" right="0.39370078740157483" top="0.39370078740157483" bottom="0.39370078740157483" header="0.31496062992125984" footer="0.31496062992125984"/>
  <pageSetup paperSize="9" scale="62" fitToHeight="8" orientation="portrait" r:id="rId1"/>
  <headerFooter>
    <oddFooter>&amp;R&amp;"ＡＲ丸ゴシック体Ｍ,標準"&amp;9&amp;P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23</vt:i4>
      </vt:variant>
    </vt:vector>
  </HeadingPairs>
  <TitlesOfParts>
    <vt:vector size="33" baseType="lpstr">
      <vt:lpstr>市町村ソフト</vt:lpstr>
      <vt:lpstr>ハード</vt:lpstr>
      <vt:lpstr>団体ソフト</vt:lpstr>
      <vt:lpstr>福祉･介護</vt:lpstr>
      <vt:lpstr>（参考）交付金額1,000万円以上</vt:lpstr>
      <vt:lpstr>③エゾシカ</vt:lpstr>
      <vt:lpstr>総括表</vt:lpstr>
      <vt:lpstr>福祉介護総括表</vt:lpstr>
      <vt:lpstr>H27事業コード表</vt:lpstr>
      <vt:lpstr>プルダウン用</vt:lpstr>
      <vt:lpstr>'（参考）交付金額1,000万円以上'!Print_Area</vt:lpstr>
      <vt:lpstr>③エゾシカ!Print_Area</vt:lpstr>
      <vt:lpstr>H27事業コード表!Print_Area</vt:lpstr>
      <vt:lpstr>ハード!Print_Area</vt:lpstr>
      <vt:lpstr>市町村ソフト!Print_Area</vt:lpstr>
      <vt:lpstr>総括表!Print_Area</vt:lpstr>
      <vt:lpstr>団体ソフト!Print_Area</vt:lpstr>
      <vt:lpstr>福祉･介護!Print_Area</vt:lpstr>
      <vt:lpstr>'（参考）交付金額1,000万円以上'!Print_Titles</vt:lpstr>
      <vt:lpstr>③エゾシカ!Print_Titles</vt:lpstr>
      <vt:lpstr>H27事業コード表!Print_Titles</vt:lpstr>
      <vt:lpstr>ハード!Print_Titles</vt:lpstr>
      <vt:lpstr>市町村ソフト!Print_Titles</vt:lpstr>
      <vt:lpstr>団体ソフト!Print_Titles</vt:lpstr>
      <vt:lpstr>福祉･介護!Print_Titles</vt:lpstr>
      <vt:lpstr>福祉介護総括表!Print_Titles</vt:lpstr>
      <vt:lpstr>エゾシカ事業種別</vt:lpstr>
      <vt:lpstr>事業コード</vt:lpstr>
      <vt:lpstr>事業種別</vt:lpstr>
      <vt:lpstr>振興局名</vt:lpstr>
      <vt:lpstr>直営請負補助</vt:lpstr>
      <vt:lpstr>福祉介護事業コード</vt:lpstr>
      <vt:lpstr>福祉介護事業種別</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2017-02-15T01:30:48Z</dcterms:modified>
</cp:coreProperties>
</file>